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Y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AA344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D338" i="2" s="1"/>
  <c r="X338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Y326" i="2" s="1"/>
  <c r="AB326" i="2" s="1"/>
  <c r="AB327" i="2" s="1"/>
  <c r="AB328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H318" i="2" s="1"/>
  <c r="AF318" i="2"/>
  <c r="E318" i="2"/>
  <c r="E319" i="2" s="1"/>
  <c r="E320" i="2" s="1"/>
  <c r="E321" i="2" s="1"/>
  <c r="E322" i="2" s="1"/>
  <c r="E323" i="2" s="1"/>
  <c r="E324" i="2" s="1"/>
  <c r="D318" i="2"/>
  <c r="D319" i="2" s="1"/>
  <c r="X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H315" i="2" s="1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AA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X292" i="2" s="1"/>
  <c r="Z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Y290" i="2" s="1"/>
  <c r="AB290" i="2" s="1"/>
  <c r="AB291" i="2" s="1"/>
  <c r="AB292" i="2" s="1"/>
  <c r="AB293" i="2" s="1"/>
  <c r="AB294" i="2" s="1"/>
  <c r="AB295" i="2" s="1"/>
  <c r="AB296" i="2" s="1"/>
  <c r="AB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H281" i="2" s="1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H268" i="2" s="1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H249" i="2" s="1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Z236" i="2" s="1"/>
  <c r="AC236" i="2" s="1"/>
  <c r="AC237" i="2" s="1"/>
  <c r="AC238" i="2" s="1"/>
  <c r="AC239" i="2" s="1"/>
  <c r="AC240" i="2" s="1"/>
  <c r="AC241" i="2" s="1"/>
  <c r="AC242" i="2" s="1"/>
  <c r="AC243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Y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X220" i="2" s="1"/>
  <c r="Z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H215" i="2" s="1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AA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H198" i="2" s="1"/>
  <c r="AF198" i="2"/>
  <c r="AG197" i="2"/>
  <c r="AF197" i="2"/>
  <c r="AG196" i="2"/>
  <c r="AF196" i="2"/>
  <c r="AG195" i="2"/>
  <c r="AF195" i="2"/>
  <c r="AG194" i="2"/>
  <c r="AH194" i="2" s="1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AH182" i="2" s="1"/>
  <c r="X182" i="2"/>
  <c r="Y182" i="2" s="1"/>
  <c r="AB182" i="2" s="1"/>
  <c r="AB183" i="2" s="1"/>
  <c r="AB184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H160" i="2" s="1"/>
  <c r="AF160" i="2"/>
  <c r="AG159" i="2"/>
  <c r="AH159" i="2" s="1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H143" i="2" s="1"/>
  <c r="AF143" i="2"/>
  <c r="AG142" i="2"/>
  <c r="AF142" i="2"/>
  <c r="AG141" i="2"/>
  <c r="AH141" i="2" s="1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X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H124" i="2" s="1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D122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Y119" i="2" s="1"/>
  <c r="AB119" i="2" s="1"/>
  <c r="AB120" i="2" s="1"/>
  <c r="AB121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AA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Y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D95" i="2" s="1"/>
  <c r="D96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Z92" i="2" s="1"/>
  <c r="AC92" i="2" s="1"/>
  <c r="AC93" i="2" s="1"/>
  <c r="AC94" i="2" s="1"/>
  <c r="AC95" i="2" s="1"/>
  <c r="AC96" i="2" s="1"/>
  <c r="AC97" i="2" s="1"/>
  <c r="AC98" i="2" s="1"/>
  <c r="AC99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X66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Y29" i="2" s="1"/>
  <c r="AB29" i="2" s="1"/>
  <c r="AB30" i="2" s="1"/>
  <c r="AB31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X12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Y11" i="2" s="1"/>
  <c r="AB11" i="2" s="1"/>
  <c r="AB12" i="2" s="1"/>
  <c r="AB13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05" i="2" l="1"/>
  <c r="AH241" i="2"/>
  <c r="AH313" i="2"/>
  <c r="AH297" i="2"/>
  <c r="AH66" i="2"/>
  <c r="AH110" i="2"/>
  <c r="AH79" i="2"/>
  <c r="AH44" i="2"/>
  <c r="AH57" i="2"/>
  <c r="AH59" i="2"/>
  <c r="AH61" i="2"/>
  <c r="AH125" i="2"/>
  <c r="AH132" i="2"/>
  <c r="AH138" i="2"/>
  <c r="AH155" i="2"/>
  <c r="AH276" i="2"/>
  <c r="AH43" i="2"/>
  <c r="AH48" i="2"/>
  <c r="AH52" i="2"/>
  <c r="AH71" i="2"/>
  <c r="AH96" i="2"/>
  <c r="AH232" i="2"/>
  <c r="AH351" i="2"/>
  <c r="X282" i="2"/>
  <c r="Z282" i="2" s="1"/>
  <c r="X291" i="2"/>
  <c r="Z119" i="2"/>
  <c r="AC119" i="2" s="1"/>
  <c r="AC120" i="2" s="1"/>
  <c r="AC121" i="2" s="1"/>
  <c r="AC122" i="2" s="1"/>
  <c r="AC123" i="2" s="1"/>
  <c r="AC124" i="2" s="1"/>
  <c r="AC125" i="2" s="1"/>
  <c r="AC126" i="2" s="1"/>
  <c r="AA83" i="2"/>
  <c r="AA317" i="2"/>
  <c r="AH105" i="2"/>
  <c r="AH162" i="2"/>
  <c r="AH171" i="2"/>
  <c r="Y173" i="2"/>
  <c r="AB173" i="2" s="1"/>
  <c r="AB174" i="2" s="1"/>
  <c r="AB175" i="2" s="1"/>
  <c r="AH174" i="2"/>
  <c r="AH261" i="2"/>
  <c r="AH34" i="2"/>
  <c r="AH63" i="2"/>
  <c r="AH87" i="2"/>
  <c r="AH108" i="2"/>
  <c r="AH223" i="2"/>
  <c r="Y227" i="2"/>
  <c r="AB227" i="2" s="1"/>
  <c r="AB228" i="2" s="1"/>
  <c r="AB229" i="2" s="1"/>
  <c r="Y272" i="2"/>
  <c r="AB272" i="2" s="1"/>
  <c r="AB273" i="2" s="1"/>
  <c r="AB274" i="2" s="1"/>
  <c r="AH278" i="2"/>
  <c r="AH287" i="2"/>
  <c r="AH296" i="2"/>
  <c r="AH21" i="2"/>
  <c r="AH23" i="2"/>
  <c r="AH25" i="2"/>
  <c r="AH97" i="2"/>
  <c r="AH204" i="2"/>
  <c r="AH207" i="2"/>
  <c r="Y209" i="2"/>
  <c r="AB209" i="2" s="1"/>
  <c r="AB210" i="2" s="1"/>
  <c r="AB211" i="2" s="1"/>
  <c r="AB212" i="2" s="1"/>
  <c r="AB213" i="2" s="1"/>
  <c r="AB214" i="2" s="1"/>
  <c r="AB215" i="2" s="1"/>
  <c r="AB216" i="2" s="1"/>
  <c r="AH210" i="2"/>
  <c r="AH227" i="2"/>
  <c r="AA236" i="2"/>
  <c r="AH254" i="2"/>
  <c r="Z272" i="2"/>
  <c r="AC272" i="2" s="1"/>
  <c r="AC273" i="2" s="1"/>
  <c r="AC274" i="2" s="1"/>
  <c r="AC275" i="2" s="1"/>
  <c r="AC276" i="2" s="1"/>
  <c r="AC277" i="2" s="1"/>
  <c r="AC278" i="2" s="1"/>
  <c r="AC279" i="2" s="1"/>
  <c r="AH149" i="2"/>
  <c r="AH151" i="2"/>
  <c r="AH264" i="2"/>
  <c r="AH295" i="2"/>
  <c r="AH332" i="2"/>
  <c r="AH336" i="2"/>
  <c r="AH349" i="2"/>
  <c r="AH354" i="2"/>
  <c r="AH356" i="2"/>
  <c r="AH360" i="2"/>
  <c r="AH24" i="2"/>
  <c r="AH35" i="2"/>
  <c r="AH65" i="2"/>
  <c r="AH68" i="2"/>
  <c r="AH98" i="2"/>
  <c r="AH114" i="2"/>
  <c r="AH137" i="2"/>
  <c r="AH178" i="2"/>
  <c r="AH180" i="2"/>
  <c r="Z182" i="2"/>
  <c r="AC182" i="2" s="1"/>
  <c r="AC183" i="2" s="1"/>
  <c r="AC184" i="2" s="1"/>
  <c r="AC185" i="2" s="1"/>
  <c r="AC186" i="2" s="1"/>
  <c r="AC187" i="2" s="1"/>
  <c r="AC188" i="2" s="1"/>
  <c r="AC189" i="2" s="1"/>
  <c r="AH187" i="2"/>
  <c r="AH191" i="2"/>
  <c r="AH197" i="2"/>
  <c r="AH209" i="2"/>
  <c r="AH236" i="2"/>
  <c r="Y245" i="2"/>
  <c r="AB245" i="2" s="1"/>
  <c r="AB246" i="2" s="1"/>
  <c r="AB247" i="2" s="1"/>
  <c r="AB248" i="2" s="1"/>
  <c r="AB249" i="2" s="1"/>
  <c r="AB250" i="2" s="1"/>
  <c r="AB251" i="2" s="1"/>
  <c r="AB252" i="2" s="1"/>
  <c r="AH248" i="2"/>
  <c r="AH282" i="2"/>
  <c r="AH284" i="2"/>
  <c r="AH305" i="2"/>
  <c r="AH309" i="2"/>
  <c r="AH322" i="2"/>
  <c r="AH344" i="2"/>
  <c r="AH348" i="2"/>
  <c r="AH17" i="2"/>
  <c r="AA245" i="2"/>
  <c r="AH323" i="2"/>
  <c r="AH331" i="2"/>
  <c r="AH341" i="2"/>
  <c r="AH347" i="2"/>
  <c r="AH26" i="2"/>
  <c r="AA11" i="2"/>
  <c r="AH12" i="2"/>
  <c r="AH14" i="2"/>
  <c r="AH29" i="2"/>
  <c r="AH56" i="2"/>
  <c r="AH78" i="2"/>
  <c r="AH88" i="2"/>
  <c r="AA92" i="2"/>
  <c r="AH93" i="2"/>
  <c r="AH135" i="2"/>
  <c r="Z155" i="2"/>
  <c r="AC155" i="2" s="1"/>
  <c r="AC156" i="2" s="1"/>
  <c r="AC157" i="2" s="1"/>
  <c r="AC158" i="2" s="1"/>
  <c r="AC159" i="2" s="1"/>
  <c r="AC160" i="2" s="1"/>
  <c r="AC161" i="2" s="1"/>
  <c r="AC162" i="2" s="1"/>
  <c r="AH158" i="2"/>
  <c r="AH212" i="2"/>
  <c r="AH216" i="2"/>
  <c r="AH239" i="2"/>
  <c r="AH245" i="2"/>
  <c r="AH294" i="2"/>
  <c r="AH304" i="2"/>
  <c r="AH311" i="2"/>
  <c r="AH16" i="2"/>
  <c r="AH18" i="2"/>
  <c r="Y20" i="2"/>
  <c r="AB20" i="2" s="1"/>
  <c r="AB21" i="2" s="1"/>
  <c r="AB22" i="2" s="1"/>
  <c r="AB23" i="2" s="1"/>
  <c r="AB24" i="2" s="1"/>
  <c r="AB25" i="2" s="1"/>
  <c r="AB26" i="2" s="1"/>
  <c r="AB27" i="2" s="1"/>
  <c r="AH62" i="2"/>
  <c r="AH89" i="2"/>
  <c r="AH116" i="2"/>
  <c r="AH140" i="2"/>
  <c r="AH144" i="2"/>
  <c r="Y146" i="2"/>
  <c r="AB146" i="2" s="1"/>
  <c r="AB147" i="2" s="1"/>
  <c r="AB148" i="2" s="1"/>
  <c r="AH147" i="2"/>
  <c r="AH152" i="2"/>
  <c r="AH164" i="2"/>
  <c r="AH165" i="2"/>
  <c r="AH179" i="2"/>
  <c r="AH186" i="2"/>
  <c r="AH195" i="2"/>
  <c r="AH214" i="2"/>
  <c r="AH224" i="2"/>
  <c r="AH242" i="2"/>
  <c r="AH255" i="2"/>
  <c r="Y263" i="2"/>
  <c r="AB263" i="2" s="1"/>
  <c r="AB264" i="2" s="1"/>
  <c r="AB265" i="2" s="1"/>
  <c r="AH277" i="2"/>
  <c r="AH279" i="2"/>
  <c r="AA281" i="2"/>
  <c r="AH288" i="2"/>
  <c r="Z290" i="2"/>
  <c r="AC290" i="2" s="1"/>
  <c r="AC291" i="2" s="1"/>
  <c r="AC292" i="2" s="1"/>
  <c r="AC293" i="2" s="1"/>
  <c r="AC294" i="2" s="1"/>
  <c r="AC295" i="2" s="1"/>
  <c r="AC296" i="2" s="1"/>
  <c r="AC297" i="2" s="1"/>
  <c r="Z308" i="2"/>
  <c r="AC308" i="2" s="1"/>
  <c r="AC309" i="2" s="1"/>
  <c r="AC310" i="2" s="1"/>
  <c r="AC311" i="2" s="1"/>
  <c r="AC312" i="2" s="1"/>
  <c r="AC313" i="2" s="1"/>
  <c r="AC314" i="2" s="1"/>
  <c r="AC315" i="2" s="1"/>
  <c r="AH324" i="2"/>
  <c r="Z326" i="2"/>
  <c r="AC326" i="2" s="1"/>
  <c r="AC327" i="2" s="1"/>
  <c r="AC328" i="2" s="1"/>
  <c r="AC329" i="2" s="1"/>
  <c r="AC330" i="2" s="1"/>
  <c r="AC331" i="2" s="1"/>
  <c r="AC332" i="2" s="1"/>
  <c r="AC333" i="2" s="1"/>
  <c r="Y335" i="2"/>
  <c r="AB335" i="2" s="1"/>
  <c r="AB336" i="2" s="1"/>
  <c r="AB337" i="2" s="1"/>
  <c r="AB338" i="2" s="1"/>
  <c r="AB339" i="2" s="1"/>
  <c r="AB340" i="2" s="1"/>
  <c r="AB341" i="2" s="1"/>
  <c r="AB342" i="2" s="1"/>
  <c r="AH353" i="2"/>
  <c r="AH359" i="2"/>
  <c r="AH45" i="2"/>
  <c r="AA47" i="2"/>
  <c r="AH51" i="2"/>
  <c r="AH72" i="2"/>
  <c r="AA74" i="2"/>
  <c r="Z101" i="2"/>
  <c r="AC101" i="2" s="1"/>
  <c r="AC102" i="2" s="1"/>
  <c r="AC103" i="2" s="1"/>
  <c r="AC104" i="2" s="1"/>
  <c r="AC105" i="2" s="1"/>
  <c r="AC106" i="2" s="1"/>
  <c r="AC107" i="2" s="1"/>
  <c r="AC108" i="2" s="1"/>
  <c r="Y111" i="2"/>
  <c r="D112" i="2"/>
  <c r="Z29" i="2"/>
  <c r="AC29" i="2" s="1"/>
  <c r="AC30" i="2" s="1"/>
  <c r="AC31" i="2" s="1"/>
  <c r="AC32" i="2" s="1"/>
  <c r="AC33" i="2" s="1"/>
  <c r="AC34" i="2" s="1"/>
  <c r="AC35" i="2" s="1"/>
  <c r="AC36" i="2" s="1"/>
  <c r="AH30" i="2"/>
  <c r="AH36" i="2"/>
  <c r="AA38" i="2"/>
  <c r="AH39" i="2"/>
  <c r="AH42" i="2"/>
  <c r="AH53" i="2"/>
  <c r="AH80" i="2"/>
  <c r="AH90" i="2"/>
  <c r="AH101" i="2"/>
  <c r="AH106" i="2"/>
  <c r="AH113" i="2"/>
  <c r="AH133" i="2"/>
  <c r="AA137" i="2"/>
  <c r="AH170" i="2"/>
  <c r="AH189" i="2"/>
  <c r="AH192" i="2"/>
  <c r="AH196" i="2"/>
  <c r="AH201" i="2"/>
  <c r="AH203" i="2"/>
  <c r="AH206" i="2"/>
  <c r="AH218" i="2"/>
  <c r="AH219" i="2"/>
  <c r="AH225" i="2"/>
  <c r="AH230" i="2"/>
  <c r="AH233" i="2"/>
  <c r="AH250" i="2"/>
  <c r="AH252" i="2"/>
  <c r="AH257" i="2"/>
  <c r="AH260" i="2"/>
  <c r="Z263" i="2"/>
  <c r="AC263" i="2" s="1"/>
  <c r="AC264" i="2" s="1"/>
  <c r="AC265" i="2" s="1"/>
  <c r="AC266" i="2" s="1"/>
  <c r="AC267" i="2" s="1"/>
  <c r="AC268" i="2" s="1"/>
  <c r="AC269" i="2" s="1"/>
  <c r="AC270" i="2" s="1"/>
  <c r="AH269" i="2"/>
  <c r="AH291" i="2"/>
  <c r="Y299" i="2"/>
  <c r="AB299" i="2" s="1"/>
  <c r="AB300" i="2" s="1"/>
  <c r="AB301" i="2" s="1"/>
  <c r="AB302" i="2" s="1"/>
  <c r="AB303" i="2" s="1"/>
  <c r="AB304" i="2" s="1"/>
  <c r="AB305" i="2" s="1"/>
  <c r="AB306" i="2" s="1"/>
  <c r="AH303" i="2"/>
  <c r="AA308" i="2"/>
  <c r="AH314" i="2"/>
  <c r="AH326" i="2"/>
  <c r="Z335" i="2"/>
  <c r="AC335" i="2" s="1"/>
  <c r="AC336" i="2" s="1"/>
  <c r="AC337" i="2" s="1"/>
  <c r="AC338" i="2" s="1"/>
  <c r="AC339" i="2" s="1"/>
  <c r="AC340" i="2" s="1"/>
  <c r="AC341" i="2" s="1"/>
  <c r="AC342" i="2" s="1"/>
  <c r="AH340" i="2"/>
  <c r="D346" i="2"/>
  <c r="D347" i="2" s="1"/>
  <c r="X347" i="2" s="1"/>
  <c r="AA347" i="2" s="1"/>
  <c r="X354" i="2"/>
  <c r="Y354" i="2" s="1"/>
  <c r="AH81" i="2"/>
  <c r="Y165" i="2"/>
  <c r="D166" i="2"/>
  <c r="AH240" i="2"/>
  <c r="AH246" i="2"/>
  <c r="AH251" i="2"/>
  <c r="AH345" i="2"/>
  <c r="AH33" i="2"/>
  <c r="AH54" i="2"/>
  <c r="AH60" i="2"/>
  <c r="AH70" i="2"/>
  <c r="AH99" i="2"/>
  <c r="AH104" i="2"/>
  <c r="AH123" i="2"/>
  <c r="AH128" i="2"/>
  <c r="AH156" i="2"/>
  <c r="AH161" i="2"/>
  <c r="AH169" i="2"/>
  <c r="AH290" i="2"/>
  <c r="AH321" i="2"/>
  <c r="AH339" i="2"/>
  <c r="AH358" i="2"/>
  <c r="AH15" i="2"/>
  <c r="AH32" i="2"/>
  <c r="AH38" i="2"/>
  <c r="AH41" i="2"/>
  <c r="AH47" i="2"/>
  <c r="AH50" i="2"/>
  <c r="AH69" i="2"/>
  <c r="AH75" i="2"/>
  <c r="AH84" i="2"/>
  <c r="AH129" i="2"/>
  <c r="AH131" i="2"/>
  <c r="AH146" i="2"/>
  <c r="AH259" i="2"/>
  <c r="AH273" i="2"/>
  <c r="AH286" i="2"/>
  <c r="AH293" i="2"/>
  <c r="AH299" i="2"/>
  <c r="AH302" i="2"/>
  <c r="AH308" i="2"/>
  <c r="AH335" i="2"/>
  <c r="AH11" i="2"/>
  <c r="AH20" i="2"/>
  <c r="AH27" i="2"/>
  <c r="AH74" i="2"/>
  <c r="AH77" i="2"/>
  <c r="AH83" i="2"/>
  <c r="AH86" i="2"/>
  <c r="AH92" i="2"/>
  <c r="AH111" i="2"/>
  <c r="AH115" i="2"/>
  <c r="AH117" i="2"/>
  <c r="AH120" i="2"/>
  <c r="AH126" i="2"/>
  <c r="AH142" i="2"/>
  <c r="AH150" i="2"/>
  <c r="AH167" i="2"/>
  <c r="AH173" i="2"/>
  <c r="AH177" i="2"/>
  <c r="AH183" i="2"/>
  <c r="AH185" i="2"/>
  <c r="AH188" i="2"/>
  <c r="AH200" i="2"/>
  <c r="AH213" i="2"/>
  <c r="AH222" i="2"/>
  <c r="AH243" i="2"/>
  <c r="AH267" i="2"/>
  <c r="AH272" i="2"/>
  <c r="AH275" i="2"/>
  <c r="AH306" i="2"/>
  <c r="AH312" i="2"/>
  <c r="AH327" i="2"/>
  <c r="AH330" i="2"/>
  <c r="AH350" i="2"/>
  <c r="AH357" i="2"/>
  <c r="Y344" i="2"/>
  <c r="AB344" i="2" s="1"/>
  <c r="AB345" i="2" s="1"/>
  <c r="AB346" i="2" s="1"/>
  <c r="AB347" i="2" s="1"/>
  <c r="AB348" i="2" s="1"/>
  <c r="AB349" i="2" s="1"/>
  <c r="AB350" i="2" s="1"/>
  <c r="AB351" i="2" s="1"/>
  <c r="Z344" i="2"/>
  <c r="AC344" i="2" s="1"/>
  <c r="AC345" i="2" s="1"/>
  <c r="AC346" i="2" s="1"/>
  <c r="AC347" i="2" s="1"/>
  <c r="AC348" i="2" s="1"/>
  <c r="AC349" i="2" s="1"/>
  <c r="AC350" i="2" s="1"/>
  <c r="AC351" i="2" s="1"/>
  <c r="Z347" i="2"/>
  <c r="X337" i="2"/>
  <c r="Y337" i="2" s="1"/>
  <c r="AA326" i="2"/>
  <c r="D329" i="2"/>
  <c r="D330" i="2" s="1"/>
  <c r="X330" i="2" s="1"/>
  <c r="AA330" i="2" s="1"/>
  <c r="Z317" i="2"/>
  <c r="AC317" i="2" s="1"/>
  <c r="AC318" i="2" s="1"/>
  <c r="AC319" i="2" s="1"/>
  <c r="AC320" i="2" s="1"/>
  <c r="AC321" i="2" s="1"/>
  <c r="AC322" i="2" s="1"/>
  <c r="AC323" i="2" s="1"/>
  <c r="AC324" i="2" s="1"/>
  <c r="Z299" i="2"/>
  <c r="AC299" i="2" s="1"/>
  <c r="AC300" i="2" s="1"/>
  <c r="AC301" i="2" s="1"/>
  <c r="AC302" i="2" s="1"/>
  <c r="AC303" i="2" s="1"/>
  <c r="AC304" i="2" s="1"/>
  <c r="AC305" i="2" s="1"/>
  <c r="AC306" i="2" s="1"/>
  <c r="D301" i="2"/>
  <c r="AA290" i="2"/>
  <c r="D293" i="2"/>
  <c r="D294" i="2" s="1"/>
  <c r="D295" i="2" s="1"/>
  <c r="Z281" i="2"/>
  <c r="AC281" i="2" s="1"/>
  <c r="AC282" i="2" s="1"/>
  <c r="AC283" i="2" s="1"/>
  <c r="AC284" i="2" s="1"/>
  <c r="AC285" i="2" s="1"/>
  <c r="AC286" i="2" s="1"/>
  <c r="AC287" i="2" s="1"/>
  <c r="AC288" i="2" s="1"/>
  <c r="D256" i="2"/>
  <c r="Y236" i="2"/>
  <c r="AB236" i="2" s="1"/>
  <c r="AB237" i="2" s="1"/>
  <c r="AB238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18" i="2"/>
  <c r="AB218" i="2" s="1"/>
  <c r="AB219" i="2" s="1"/>
  <c r="AB220" i="2" s="1"/>
  <c r="Z218" i="2"/>
  <c r="AC218" i="2" s="1"/>
  <c r="AC219" i="2" s="1"/>
  <c r="AC220" i="2" s="1"/>
  <c r="AC221" i="2" s="1"/>
  <c r="AC222" i="2" s="1"/>
  <c r="AC223" i="2" s="1"/>
  <c r="AC224" i="2" s="1"/>
  <c r="AC225" i="2" s="1"/>
  <c r="D221" i="2"/>
  <c r="D222" i="2" s="1"/>
  <c r="Z209" i="2"/>
  <c r="AC209" i="2" s="1"/>
  <c r="AC210" i="2" s="1"/>
  <c r="AC211" i="2" s="1"/>
  <c r="AC212" i="2" s="1"/>
  <c r="AC213" i="2" s="1"/>
  <c r="AC214" i="2" s="1"/>
  <c r="AC215" i="2" s="1"/>
  <c r="AC216" i="2" s="1"/>
  <c r="Z200" i="2"/>
  <c r="AC200" i="2" s="1"/>
  <c r="AC201" i="2" s="1"/>
  <c r="AC202" i="2" s="1"/>
  <c r="AC203" i="2" s="1"/>
  <c r="AC204" i="2" s="1"/>
  <c r="AC205" i="2" s="1"/>
  <c r="AC206" i="2" s="1"/>
  <c r="AC207" i="2" s="1"/>
  <c r="X201" i="2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AA182" i="2"/>
  <c r="Z173" i="2"/>
  <c r="AC173" i="2" s="1"/>
  <c r="AC174" i="2" s="1"/>
  <c r="AC175" i="2" s="1"/>
  <c r="AC176" i="2" s="1"/>
  <c r="AC177" i="2" s="1"/>
  <c r="AC178" i="2" s="1"/>
  <c r="AC179" i="2" s="1"/>
  <c r="AC180" i="2" s="1"/>
  <c r="AA155" i="2"/>
  <c r="X156" i="2"/>
  <c r="Y156" i="2" s="1"/>
  <c r="D150" i="2"/>
  <c r="X150" i="2" s="1"/>
  <c r="AA150" i="2" s="1"/>
  <c r="X149" i="2"/>
  <c r="X148" i="2"/>
  <c r="Z146" i="2"/>
  <c r="AC146" i="2" s="1"/>
  <c r="AC147" i="2" s="1"/>
  <c r="AC148" i="2" s="1"/>
  <c r="AC149" i="2" s="1"/>
  <c r="AC150" i="2" s="1"/>
  <c r="AC151" i="2" s="1"/>
  <c r="AC152" i="2" s="1"/>
  <c r="AC153" i="2" s="1"/>
  <c r="Y137" i="2"/>
  <c r="AB137" i="2" s="1"/>
  <c r="AB138" i="2" s="1"/>
  <c r="AB139" i="2" s="1"/>
  <c r="AB140" i="2" s="1"/>
  <c r="AB141" i="2" s="1"/>
  <c r="AB142" i="2" s="1"/>
  <c r="AB143" i="2" s="1"/>
  <c r="AB144" i="2" s="1"/>
  <c r="Y128" i="2"/>
  <c r="AB128" i="2" s="1"/>
  <c r="AB129" i="2" s="1"/>
  <c r="AB130" i="2" s="1"/>
  <c r="D130" i="2"/>
  <c r="Z128" i="2"/>
  <c r="AC128" i="2" s="1"/>
  <c r="AC129" i="2" s="1"/>
  <c r="AC130" i="2" s="1"/>
  <c r="AC131" i="2" s="1"/>
  <c r="AC132" i="2" s="1"/>
  <c r="AC133" i="2" s="1"/>
  <c r="AC134" i="2" s="1"/>
  <c r="AC135" i="2" s="1"/>
  <c r="AA129" i="2"/>
  <c r="AA119" i="2"/>
  <c r="X121" i="2"/>
  <c r="AA121" i="2" s="1"/>
  <c r="Y101" i="2"/>
  <c r="AB101" i="2" s="1"/>
  <c r="AB102" i="2" s="1"/>
  <c r="AB103" i="2" s="1"/>
  <c r="AB104" i="2" s="1"/>
  <c r="AB105" i="2" s="1"/>
  <c r="AB106" i="2" s="1"/>
  <c r="AB107" i="2" s="1"/>
  <c r="AB108" i="2" s="1"/>
  <c r="D103" i="2"/>
  <c r="X96" i="2"/>
  <c r="AA96" i="2" s="1"/>
  <c r="D97" i="2"/>
  <c r="D98" i="2" s="1"/>
  <c r="Y92" i="2"/>
  <c r="AB92" i="2" s="1"/>
  <c r="AB93" i="2" s="1"/>
  <c r="AB94" i="2" s="1"/>
  <c r="AB95" i="2" s="1"/>
  <c r="AB96" i="2" s="1"/>
  <c r="AB97" i="2" s="1"/>
  <c r="AB98" i="2" s="1"/>
  <c r="AB99" i="2" s="1"/>
  <c r="X94" i="2"/>
  <c r="Y83" i="2"/>
  <c r="AB83" i="2" s="1"/>
  <c r="AB84" i="2" s="1"/>
  <c r="AB85" i="2" s="1"/>
  <c r="Y74" i="2"/>
  <c r="AB74" i="2" s="1"/>
  <c r="AB75" i="2" s="1"/>
  <c r="AB76" i="2" s="1"/>
  <c r="AA65" i="2"/>
  <c r="Z56" i="2"/>
  <c r="AC56" i="2" s="1"/>
  <c r="AC57" i="2" s="1"/>
  <c r="AC58" i="2" s="1"/>
  <c r="AC59" i="2" s="1"/>
  <c r="AC60" i="2" s="1"/>
  <c r="AC61" i="2" s="1"/>
  <c r="AC62" i="2" s="1"/>
  <c r="AC63" i="2" s="1"/>
  <c r="AA56" i="2"/>
  <c r="Y47" i="2"/>
  <c r="AB47" i="2" s="1"/>
  <c r="AB48" i="2" s="1"/>
  <c r="AB49" i="2" s="1"/>
  <c r="Y38" i="2"/>
  <c r="AB38" i="2" s="1"/>
  <c r="AB39" i="2" s="1"/>
  <c r="AB40" i="2" s="1"/>
  <c r="AB41" i="2" s="1"/>
  <c r="AB42" i="2" s="1"/>
  <c r="AB43" i="2" s="1"/>
  <c r="AB44" i="2" s="1"/>
  <c r="AB45" i="2" s="1"/>
  <c r="AA29" i="2"/>
  <c r="Z20" i="2"/>
  <c r="AC20" i="2" s="1"/>
  <c r="AC21" i="2" s="1"/>
  <c r="AC22" i="2" s="1"/>
  <c r="AC23" i="2" s="1"/>
  <c r="AC24" i="2" s="1"/>
  <c r="AC25" i="2" s="1"/>
  <c r="AC26" i="2" s="1"/>
  <c r="AC27" i="2" s="1"/>
  <c r="Z11" i="2"/>
  <c r="AC11" i="2" s="1"/>
  <c r="AC12" i="2" s="1"/>
  <c r="AC13" i="2" s="1"/>
  <c r="AC14" i="2" s="1"/>
  <c r="AC15" i="2" s="1"/>
  <c r="AC16" i="2" s="1"/>
  <c r="AC17" i="2" s="1"/>
  <c r="AC18" i="2" s="1"/>
  <c r="AB284" i="2"/>
  <c r="AB285" i="2" s="1"/>
  <c r="AB286" i="2" s="1"/>
  <c r="AB287" i="2" s="1"/>
  <c r="AB288" i="2" s="1"/>
  <c r="AD283" i="2"/>
  <c r="T283" i="2" s="1"/>
  <c r="AF283" i="2" s="1"/>
  <c r="AH283" i="2" s="1"/>
  <c r="AB275" i="2"/>
  <c r="AB276" i="2" s="1"/>
  <c r="AB277" i="2" s="1"/>
  <c r="AB278" i="2" s="1"/>
  <c r="AB279" i="2" s="1"/>
  <c r="AD274" i="2"/>
  <c r="T274" i="2" s="1"/>
  <c r="AF274" i="2" s="1"/>
  <c r="AH274" i="2" s="1"/>
  <c r="D275" i="2"/>
  <c r="X274" i="2"/>
  <c r="X283" i="2"/>
  <c r="D284" i="2"/>
  <c r="X273" i="2"/>
  <c r="Y282" i="2"/>
  <c r="AA282" i="2"/>
  <c r="Z291" i="2"/>
  <c r="Y291" i="2"/>
  <c r="AB320" i="2"/>
  <c r="AB321" i="2" s="1"/>
  <c r="AB322" i="2" s="1"/>
  <c r="AB323" i="2" s="1"/>
  <c r="AB324" i="2" s="1"/>
  <c r="AH285" i="2"/>
  <c r="Y292" i="2"/>
  <c r="AA292" i="2"/>
  <c r="AA291" i="2"/>
  <c r="Z300" i="2"/>
  <c r="Y300" i="2"/>
  <c r="AH300" i="2"/>
  <c r="AB311" i="2"/>
  <c r="AB312" i="2" s="1"/>
  <c r="AB313" i="2" s="1"/>
  <c r="AB314" i="2" s="1"/>
  <c r="AB315" i="2" s="1"/>
  <c r="X310" i="2"/>
  <c r="D311" i="2"/>
  <c r="Y319" i="2"/>
  <c r="AA319" i="2"/>
  <c r="X309" i="2"/>
  <c r="AH317" i="2"/>
  <c r="X318" i="2"/>
  <c r="Z319" i="2"/>
  <c r="D320" i="2"/>
  <c r="AH320" i="2"/>
  <c r="AA328" i="2"/>
  <c r="Z328" i="2"/>
  <c r="Y328" i="2"/>
  <c r="AB329" i="2"/>
  <c r="AB330" i="2" s="1"/>
  <c r="AB331" i="2" s="1"/>
  <c r="AB332" i="2" s="1"/>
  <c r="AB333" i="2" s="1"/>
  <c r="AD328" i="2"/>
  <c r="T328" i="2" s="1"/>
  <c r="AF328" i="2" s="1"/>
  <c r="AH328" i="2" s="1"/>
  <c r="X327" i="2"/>
  <c r="Z330" i="2"/>
  <c r="Y355" i="2"/>
  <c r="AA355" i="2"/>
  <c r="Z355" i="2"/>
  <c r="X329" i="2"/>
  <c r="AH329" i="2"/>
  <c r="D339" i="2"/>
  <c r="AA345" i="2"/>
  <c r="Z345" i="2"/>
  <c r="D331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A353" i="2"/>
  <c r="Y330" i="2"/>
  <c r="AH333" i="2"/>
  <c r="Y338" i="2"/>
  <c r="Z338" i="2"/>
  <c r="AA338" i="2"/>
  <c r="D356" i="2"/>
  <c r="X336" i="2"/>
  <c r="X346" i="2"/>
  <c r="AH338" i="2"/>
  <c r="AH342" i="2"/>
  <c r="AB185" i="2"/>
  <c r="AB186" i="2" s="1"/>
  <c r="AB187" i="2" s="1"/>
  <c r="AB188" i="2" s="1"/>
  <c r="AB189" i="2" s="1"/>
  <c r="AD184" i="2"/>
  <c r="T184" i="2" s="1"/>
  <c r="AF184" i="2" s="1"/>
  <c r="AH184" i="2" s="1"/>
  <c r="D185" i="2"/>
  <c r="X184" i="2"/>
  <c r="AA192" i="2"/>
  <c r="Z192" i="2"/>
  <c r="Y192" i="2"/>
  <c r="AB203" i="2"/>
  <c r="AB204" i="2" s="1"/>
  <c r="AB205" i="2" s="1"/>
  <c r="AB206" i="2" s="1"/>
  <c r="AB207" i="2" s="1"/>
  <c r="X183" i="2"/>
  <c r="AA191" i="2"/>
  <c r="AA200" i="2"/>
  <c r="Z202" i="2"/>
  <c r="Z201" i="2"/>
  <c r="Y201" i="2"/>
  <c r="AA220" i="2"/>
  <c r="Y220" i="2"/>
  <c r="AB230" i="2"/>
  <c r="AB231" i="2" s="1"/>
  <c r="AB232" i="2" s="1"/>
  <c r="AB233" i="2" s="1"/>
  <c r="AB234" i="2" s="1"/>
  <c r="AA201" i="2"/>
  <c r="Y202" i="2"/>
  <c r="D203" i="2"/>
  <c r="D212" i="2"/>
  <c r="X211" i="2"/>
  <c r="AA230" i="2"/>
  <c r="AB239" i="2"/>
  <c r="AB240" i="2" s="1"/>
  <c r="AB241" i="2" s="1"/>
  <c r="AB242" i="2" s="1"/>
  <c r="AB243" i="2" s="1"/>
  <c r="AD238" i="2"/>
  <c r="T238" i="2" s="1"/>
  <c r="AF238" i="2" s="1"/>
  <c r="AH238" i="2" s="1"/>
  <c r="X229" i="2"/>
  <c r="X210" i="2"/>
  <c r="X219" i="2"/>
  <c r="D231" i="2"/>
  <c r="AH221" i="2"/>
  <c r="AH228" i="2"/>
  <c r="Z230" i="2"/>
  <c r="X228" i="2"/>
  <c r="AH231" i="2"/>
  <c r="AH237" i="2"/>
  <c r="AA247" i="2"/>
  <c r="Y247" i="2"/>
  <c r="AB266" i="2"/>
  <c r="AB267" i="2" s="1"/>
  <c r="AB268" i="2" s="1"/>
  <c r="AB269" i="2" s="1"/>
  <c r="AB270" i="2" s="1"/>
  <c r="AH234" i="2"/>
  <c r="D240" i="2"/>
  <c r="X239" i="2"/>
  <c r="X238" i="2"/>
  <c r="Z247" i="2"/>
  <c r="X237" i="2"/>
  <c r="X246" i="2"/>
  <c r="D248" i="2"/>
  <c r="Y255" i="2"/>
  <c r="AH263" i="2"/>
  <c r="AA255" i="2"/>
  <c r="X264" i="2"/>
  <c r="AH258" i="2"/>
  <c r="D266" i="2"/>
  <c r="AH266" i="2"/>
  <c r="AH270" i="2"/>
  <c r="AA254" i="2"/>
  <c r="Y254" i="2"/>
  <c r="AB254" i="2" s="1"/>
  <c r="AB255" i="2" s="1"/>
  <c r="AB256" i="2" s="1"/>
  <c r="D257" i="2"/>
  <c r="X256" i="2"/>
  <c r="Y265" i="2"/>
  <c r="AA265" i="2"/>
  <c r="D99" i="2"/>
  <c r="X99" i="2" s="1"/>
  <c r="X98" i="2"/>
  <c r="AB113" i="2"/>
  <c r="AB114" i="2" s="1"/>
  <c r="AB115" i="2" s="1"/>
  <c r="AB116" i="2" s="1"/>
  <c r="AB117" i="2" s="1"/>
  <c r="D113" i="2"/>
  <c r="X112" i="2"/>
  <c r="Z111" i="2"/>
  <c r="AA102" i="2"/>
  <c r="X93" i="2"/>
  <c r="Z96" i="2"/>
  <c r="X97" i="2"/>
  <c r="AH102" i="2"/>
  <c r="AA110" i="2"/>
  <c r="Z110" i="2"/>
  <c r="AC110" i="2" s="1"/>
  <c r="AC111" i="2" s="1"/>
  <c r="AC112" i="2" s="1"/>
  <c r="AC113" i="2" s="1"/>
  <c r="AC114" i="2" s="1"/>
  <c r="AC115" i="2" s="1"/>
  <c r="AC116" i="2" s="1"/>
  <c r="AC117" i="2" s="1"/>
  <c r="X122" i="2"/>
  <c r="D123" i="2"/>
  <c r="AB131" i="2"/>
  <c r="AB132" i="2" s="1"/>
  <c r="AB133" i="2" s="1"/>
  <c r="AB134" i="2" s="1"/>
  <c r="AB135" i="2" s="1"/>
  <c r="Z102" i="2"/>
  <c r="Y96" i="2"/>
  <c r="X95" i="2"/>
  <c r="AH95" i="2"/>
  <c r="AH107" i="2"/>
  <c r="AB122" i="2"/>
  <c r="AB123" i="2" s="1"/>
  <c r="AB124" i="2" s="1"/>
  <c r="AB125" i="2" s="1"/>
  <c r="AB126" i="2" s="1"/>
  <c r="Y140" i="2"/>
  <c r="AA140" i="2"/>
  <c r="AB158" i="2"/>
  <c r="AB159" i="2" s="1"/>
  <c r="AB160" i="2" s="1"/>
  <c r="AB161" i="2" s="1"/>
  <c r="AB162" i="2" s="1"/>
  <c r="AD157" i="2"/>
  <c r="T157" i="2" s="1"/>
  <c r="AF157" i="2" s="1"/>
  <c r="AH157" i="2" s="1"/>
  <c r="Y121" i="2"/>
  <c r="X139" i="2"/>
  <c r="AH119" i="2"/>
  <c r="Z121" i="2"/>
  <c r="Z129" i="2"/>
  <c r="Z140" i="2"/>
  <c r="AB149" i="2"/>
  <c r="AB150" i="2" s="1"/>
  <c r="AB151" i="2" s="1"/>
  <c r="AB152" i="2" s="1"/>
  <c r="AB153" i="2" s="1"/>
  <c r="AA148" i="2"/>
  <c r="Z148" i="2"/>
  <c r="Y148" i="2"/>
  <c r="X120" i="2"/>
  <c r="AH122" i="2"/>
  <c r="AH134" i="2"/>
  <c r="D141" i="2"/>
  <c r="Z149" i="2"/>
  <c r="Y149" i="2"/>
  <c r="AA149" i="2"/>
  <c r="D151" i="2"/>
  <c r="X138" i="2"/>
  <c r="AH153" i="2"/>
  <c r="AA157" i="2"/>
  <c r="Y157" i="2"/>
  <c r="Z157" i="2"/>
  <c r="D158" i="2"/>
  <c r="AB176" i="2"/>
  <c r="AB177" i="2" s="1"/>
  <c r="AB178" i="2" s="1"/>
  <c r="AB179" i="2" s="1"/>
  <c r="AB180" i="2" s="1"/>
  <c r="X147" i="2"/>
  <c r="AA165" i="2"/>
  <c r="X174" i="2"/>
  <c r="AH168" i="2"/>
  <c r="D176" i="2"/>
  <c r="AH176" i="2"/>
  <c r="AA164" i="2"/>
  <c r="Y164" i="2"/>
  <c r="AB164" i="2" s="1"/>
  <c r="AB165" i="2" s="1"/>
  <c r="AB166" i="2" s="1"/>
  <c r="D167" i="2"/>
  <c r="X166" i="2"/>
  <c r="Y175" i="2"/>
  <c r="AA175" i="2"/>
  <c r="D87" i="2"/>
  <c r="X86" i="2"/>
  <c r="AB86" i="2"/>
  <c r="AB87" i="2" s="1"/>
  <c r="AB88" i="2" s="1"/>
  <c r="AB89" i="2" s="1"/>
  <c r="AB90" i="2" s="1"/>
  <c r="AD85" i="2"/>
  <c r="T85" i="2" s="1"/>
  <c r="AF85" i="2" s="1"/>
  <c r="AH85" i="2" s="1"/>
  <c r="X85" i="2"/>
  <c r="X84" i="2"/>
  <c r="AB77" i="2"/>
  <c r="AB78" i="2" s="1"/>
  <c r="AB79" i="2" s="1"/>
  <c r="AB80" i="2" s="1"/>
  <c r="AB81" i="2" s="1"/>
  <c r="AD76" i="2"/>
  <c r="T76" i="2" s="1"/>
  <c r="AF76" i="2" s="1"/>
  <c r="AH76" i="2" s="1"/>
  <c r="D78" i="2"/>
  <c r="X77" i="2"/>
  <c r="X76" i="2"/>
  <c r="X75" i="2"/>
  <c r="AA66" i="2"/>
  <c r="Z66" i="2"/>
  <c r="Y66" i="2"/>
  <c r="D67" i="2"/>
  <c r="Y65" i="2"/>
  <c r="AB65" i="2" s="1"/>
  <c r="AB66" i="2" s="1"/>
  <c r="AB67" i="2" s="1"/>
  <c r="X58" i="2"/>
  <c r="D59" i="2"/>
  <c r="AB59" i="2"/>
  <c r="AB60" i="2" s="1"/>
  <c r="AB61" i="2" s="1"/>
  <c r="AB62" i="2" s="1"/>
  <c r="AB63" i="2" s="1"/>
  <c r="X57" i="2"/>
  <c r="AB50" i="2"/>
  <c r="AB51" i="2" s="1"/>
  <c r="AB52" i="2" s="1"/>
  <c r="AB53" i="2" s="1"/>
  <c r="AB54" i="2" s="1"/>
  <c r="AD49" i="2"/>
  <c r="T49" i="2" s="1"/>
  <c r="AF49" i="2" s="1"/>
  <c r="AH49" i="2" s="1"/>
  <c r="D50" i="2"/>
  <c r="X49" i="2"/>
  <c r="X48" i="2"/>
  <c r="D42" i="2"/>
  <c r="X41" i="2"/>
  <c r="X40" i="2"/>
  <c r="X39" i="2"/>
  <c r="AB32" i="2"/>
  <c r="AB33" i="2" s="1"/>
  <c r="AB34" i="2" s="1"/>
  <c r="AB35" i="2" s="1"/>
  <c r="AB36" i="2" s="1"/>
  <c r="AD31" i="2"/>
  <c r="T31" i="2" s="1"/>
  <c r="AF31" i="2" s="1"/>
  <c r="AH31" i="2" s="1"/>
  <c r="X31" i="2"/>
  <c r="D32" i="2"/>
  <c r="X30" i="2"/>
  <c r="X22" i="2"/>
  <c r="D24" i="2"/>
  <c r="X23" i="2"/>
  <c r="X21" i="2"/>
  <c r="AB14" i="2"/>
  <c r="AB15" i="2" s="1"/>
  <c r="AB16" i="2" s="1"/>
  <c r="AB17" i="2" s="1"/>
  <c r="AB18" i="2" s="1"/>
  <c r="AD13" i="2"/>
  <c r="T13" i="2" s="1"/>
  <c r="AF13" i="2" s="1"/>
  <c r="AH13" i="2" s="1"/>
  <c r="AA12" i="2"/>
  <c r="Z12" i="2"/>
  <c r="Y12" i="2"/>
  <c r="D13" i="2"/>
  <c r="X2" i="2"/>
  <c r="AA2" i="2" s="1"/>
  <c r="B3" i="2"/>
  <c r="B4" i="2" s="1"/>
  <c r="B5" i="2" s="1"/>
  <c r="B6" i="2" s="1"/>
  <c r="B7" i="2" s="1"/>
  <c r="B8" i="2" s="1"/>
  <c r="B9" i="2" s="1"/>
  <c r="AI29" i="2" l="1"/>
  <c r="AJ29" i="2" s="1"/>
  <c r="AK29" i="2" s="1"/>
  <c r="D348" i="2"/>
  <c r="AI182" i="2"/>
  <c r="AJ182" i="2" s="1"/>
  <c r="AK182" i="2" s="1"/>
  <c r="AD220" i="2"/>
  <c r="T220" i="2" s="1"/>
  <c r="AF220" i="2" s="1"/>
  <c r="AH220" i="2" s="1"/>
  <c r="AD346" i="2"/>
  <c r="T346" i="2" s="1"/>
  <c r="AF346" i="2" s="1"/>
  <c r="AH346" i="2" s="1"/>
  <c r="AI344" i="2" s="1"/>
  <c r="AJ344" i="2" s="1"/>
  <c r="AK344" i="2" s="1"/>
  <c r="AD121" i="2"/>
  <c r="T121" i="2" s="1"/>
  <c r="AF121" i="2" s="1"/>
  <c r="AH121" i="2" s="1"/>
  <c r="AD94" i="2"/>
  <c r="T94" i="2" s="1"/>
  <c r="AF94" i="2" s="1"/>
  <c r="AH94" i="2" s="1"/>
  <c r="AD319" i="2"/>
  <c r="T319" i="2" s="1"/>
  <c r="AF319" i="2" s="1"/>
  <c r="AH319" i="2" s="1"/>
  <c r="X294" i="2"/>
  <c r="Z294" i="2" s="1"/>
  <c r="AD40" i="2"/>
  <c r="T40" i="2" s="1"/>
  <c r="AF40" i="2" s="1"/>
  <c r="AH40" i="2" s="1"/>
  <c r="AI38" i="2" s="1"/>
  <c r="AJ38" i="2" s="1"/>
  <c r="AK38" i="2" s="1"/>
  <c r="AI281" i="2"/>
  <c r="AJ281" i="2" s="1"/>
  <c r="AK281" i="2" s="1"/>
  <c r="AD22" i="2"/>
  <c r="T22" i="2" s="1"/>
  <c r="AF22" i="2" s="1"/>
  <c r="AH22" i="2" s="1"/>
  <c r="AI20" i="2" s="1"/>
  <c r="AJ20" i="2" s="1"/>
  <c r="AK20" i="2" s="1"/>
  <c r="AD58" i="2"/>
  <c r="T58" i="2" s="1"/>
  <c r="AF58" i="2" s="1"/>
  <c r="AH58" i="2" s="1"/>
  <c r="Z150" i="2"/>
  <c r="Y150" i="2"/>
  <c r="AB221" i="2"/>
  <c r="AB222" i="2" s="1"/>
  <c r="AB223" i="2" s="1"/>
  <c r="AB224" i="2" s="1"/>
  <c r="AB225" i="2" s="1"/>
  <c r="AD337" i="2"/>
  <c r="T337" i="2" s="1"/>
  <c r="AF337" i="2" s="1"/>
  <c r="AH337" i="2" s="1"/>
  <c r="AD139" i="2"/>
  <c r="T139" i="2" s="1"/>
  <c r="AF139" i="2" s="1"/>
  <c r="AH139" i="2" s="1"/>
  <c r="AD202" i="2"/>
  <c r="T202" i="2" s="1"/>
  <c r="AF202" i="2" s="1"/>
  <c r="AH202" i="2" s="1"/>
  <c r="AI200" i="2" s="1"/>
  <c r="AJ200" i="2" s="1"/>
  <c r="AK200" i="2" s="1"/>
  <c r="Z354" i="2"/>
  <c r="Z337" i="2"/>
  <c r="X293" i="2"/>
  <c r="Z156" i="2"/>
  <c r="AD265" i="2"/>
  <c r="T265" i="2" s="1"/>
  <c r="AF265" i="2" s="1"/>
  <c r="AH265" i="2" s="1"/>
  <c r="AI263" i="2" s="1"/>
  <c r="AJ263" i="2" s="1"/>
  <c r="AK263" i="2" s="1"/>
  <c r="AA337" i="2"/>
  <c r="AD310" i="2"/>
  <c r="T310" i="2" s="1"/>
  <c r="AF310" i="2" s="1"/>
  <c r="AH310" i="2" s="1"/>
  <c r="AI11" i="2"/>
  <c r="AJ11" i="2" s="1"/>
  <c r="AK11" i="2" s="1"/>
  <c r="AM11" i="2" s="1"/>
  <c r="AA156" i="2"/>
  <c r="AD247" i="2"/>
  <c r="T247" i="2" s="1"/>
  <c r="AF247" i="2" s="1"/>
  <c r="AH247" i="2" s="1"/>
  <c r="AI245" i="2" s="1"/>
  <c r="AJ245" i="2" s="1"/>
  <c r="AK245" i="2" s="1"/>
  <c r="AA354" i="2"/>
  <c r="AD292" i="2"/>
  <c r="T292" i="2" s="1"/>
  <c r="AF292" i="2" s="1"/>
  <c r="AH292" i="2" s="1"/>
  <c r="AI290" i="2" s="1"/>
  <c r="AJ290" i="2" s="1"/>
  <c r="AK290" i="2" s="1"/>
  <c r="AM290" i="2" s="1"/>
  <c r="AI272" i="2"/>
  <c r="AJ272" i="2" s="1"/>
  <c r="AK272" i="2" s="1"/>
  <c r="AS272" i="2" s="1"/>
  <c r="AS273" i="2" s="1"/>
  <c r="AS274" i="2" s="1"/>
  <c r="AS275" i="2" s="1"/>
  <c r="AS276" i="2" s="1"/>
  <c r="AS277" i="2" s="1"/>
  <c r="AS278" i="2" s="1"/>
  <c r="AS279" i="2" s="1"/>
  <c r="AI56" i="2"/>
  <c r="AJ56" i="2" s="1"/>
  <c r="AK56" i="2" s="1"/>
  <c r="AD148" i="2"/>
  <c r="T148" i="2" s="1"/>
  <c r="AF148" i="2" s="1"/>
  <c r="AH148" i="2" s="1"/>
  <c r="AI146" i="2" s="1"/>
  <c r="AJ146" i="2" s="1"/>
  <c r="AK146" i="2" s="1"/>
  <c r="AO146" i="2" s="1"/>
  <c r="AI155" i="2"/>
  <c r="AJ155" i="2" s="1"/>
  <c r="AK155" i="2" s="1"/>
  <c r="AO155" i="2" s="1"/>
  <c r="AI137" i="2"/>
  <c r="AJ137" i="2" s="1"/>
  <c r="AK137" i="2" s="1"/>
  <c r="AP137" i="2" s="1"/>
  <c r="AD103" i="2"/>
  <c r="T103" i="2" s="1"/>
  <c r="AF103" i="2" s="1"/>
  <c r="AH103" i="2" s="1"/>
  <c r="AI236" i="2"/>
  <c r="AJ236" i="2" s="1"/>
  <c r="AK236" i="2" s="1"/>
  <c r="AO236" i="2" s="1"/>
  <c r="AD229" i="2"/>
  <c r="T229" i="2" s="1"/>
  <c r="AF229" i="2" s="1"/>
  <c r="AH229" i="2" s="1"/>
  <c r="AD211" i="2"/>
  <c r="T211" i="2" s="1"/>
  <c r="AF211" i="2" s="1"/>
  <c r="AH211" i="2" s="1"/>
  <c r="AI209" i="2" s="1"/>
  <c r="AJ209" i="2" s="1"/>
  <c r="AK209" i="2" s="1"/>
  <c r="AM209" i="2" s="1"/>
  <c r="AD193" i="2"/>
  <c r="T193" i="2" s="1"/>
  <c r="AF193" i="2" s="1"/>
  <c r="AH193" i="2" s="1"/>
  <c r="AI191" i="2" s="1"/>
  <c r="AJ191" i="2" s="1"/>
  <c r="AK191" i="2" s="1"/>
  <c r="AP191" i="2" s="1"/>
  <c r="AI308" i="2"/>
  <c r="AJ308" i="2" s="1"/>
  <c r="AK308" i="2" s="1"/>
  <c r="AP308" i="2" s="1"/>
  <c r="AD301" i="2"/>
  <c r="T301" i="2" s="1"/>
  <c r="AF301" i="2" s="1"/>
  <c r="AH301" i="2" s="1"/>
  <c r="AI299" i="2" s="1"/>
  <c r="AJ299" i="2" s="1"/>
  <c r="AK299" i="2" s="1"/>
  <c r="AD130" i="2"/>
  <c r="T130" i="2" s="1"/>
  <c r="AF130" i="2" s="1"/>
  <c r="AH130" i="2" s="1"/>
  <c r="AI128" i="2" s="1"/>
  <c r="AJ128" i="2" s="1"/>
  <c r="AK128" i="2" s="1"/>
  <c r="Y347" i="2"/>
  <c r="AI92" i="2"/>
  <c r="AJ92" i="2" s="1"/>
  <c r="AK92" i="2" s="1"/>
  <c r="AO92" i="2" s="1"/>
  <c r="AI218" i="2"/>
  <c r="AJ218" i="2" s="1"/>
  <c r="AK218" i="2" s="1"/>
  <c r="AP218" i="2" s="1"/>
  <c r="AI326" i="2"/>
  <c r="AJ326" i="2" s="1"/>
  <c r="AK326" i="2" s="1"/>
  <c r="AS326" i="2" s="1"/>
  <c r="AS327" i="2" s="1"/>
  <c r="AS328" i="2" s="1"/>
  <c r="AS329" i="2" s="1"/>
  <c r="AS330" i="2" s="1"/>
  <c r="AS331" i="2" s="1"/>
  <c r="AS332" i="2" s="1"/>
  <c r="AS333" i="2" s="1"/>
  <c r="AI47" i="2"/>
  <c r="AJ47" i="2" s="1"/>
  <c r="AK47" i="2" s="1"/>
  <c r="AP47" i="2" s="1"/>
  <c r="AI74" i="2"/>
  <c r="AJ74" i="2" s="1"/>
  <c r="AK74" i="2" s="1"/>
  <c r="AS74" i="2" s="1"/>
  <c r="AS75" i="2" s="1"/>
  <c r="AS76" i="2" s="1"/>
  <c r="AS77" i="2" s="1"/>
  <c r="AS78" i="2" s="1"/>
  <c r="AS79" i="2" s="1"/>
  <c r="AS80" i="2" s="1"/>
  <c r="AS81" i="2" s="1"/>
  <c r="AI83" i="2"/>
  <c r="AJ83" i="2" s="1"/>
  <c r="AK83" i="2" s="1"/>
  <c r="AP83" i="2" s="1"/>
  <c r="AI335" i="2"/>
  <c r="AJ335" i="2" s="1"/>
  <c r="AK335" i="2" s="1"/>
  <c r="AO335" i="2" s="1"/>
  <c r="AI317" i="2"/>
  <c r="AJ317" i="2" s="1"/>
  <c r="AK317" i="2" s="1"/>
  <c r="AM317" i="2" s="1"/>
  <c r="X348" i="2"/>
  <c r="D349" i="2"/>
  <c r="D302" i="2"/>
  <c r="X301" i="2"/>
  <c r="AI227" i="2"/>
  <c r="AJ227" i="2" s="1"/>
  <c r="AK227" i="2" s="1"/>
  <c r="AO227" i="2" s="1"/>
  <c r="X221" i="2"/>
  <c r="AA221" i="2" s="1"/>
  <c r="D194" i="2"/>
  <c r="X193" i="2"/>
  <c r="AD175" i="2"/>
  <c r="T175" i="2" s="1"/>
  <c r="AF175" i="2" s="1"/>
  <c r="AH175" i="2" s="1"/>
  <c r="AI173" i="2" s="1"/>
  <c r="AJ173" i="2" s="1"/>
  <c r="AK173" i="2" s="1"/>
  <c r="D131" i="2"/>
  <c r="X130" i="2"/>
  <c r="D104" i="2"/>
  <c r="X103" i="2"/>
  <c r="AA94" i="2"/>
  <c r="Y94" i="2"/>
  <c r="Z94" i="2"/>
  <c r="AM308" i="2"/>
  <c r="AO308" i="2"/>
  <c r="AN308" i="2"/>
  <c r="AO290" i="2"/>
  <c r="AS290" i="2"/>
  <c r="AS291" i="2" s="1"/>
  <c r="AS292" i="2" s="1"/>
  <c r="AS293" i="2" s="1"/>
  <c r="AS294" i="2" s="1"/>
  <c r="AS295" i="2" s="1"/>
  <c r="AS296" i="2" s="1"/>
  <c r="AS297" i="2" s="1"/>
  <c r="AP326" i="2"/>
  <c r="Y327" i="2"/>
  <c r="AA327" i="2"/>
  <c r="Z327" i="2"/>
  <c r="AN317" i="2"/>
  <c r="Y283" i="2"/>
  <c r="AA283" i="2"/>
  <c r="Z283" i="2"/>
  <c r="Z346" i="2"/>
  <c r="AA346" i="2"/>
  <c r="Y346" i="2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Z329" i="2"/>
  <c r="Y329" i="2"/>
  <c r="AA329" i="2"/>
  <c r="Z309" i="2"/>
  <c r="Y309" i="2"/>
  <c r="AA309" i="2"/>
  <c r="AA293" i="2"/>
  <c r="Z293" i="2"/>
  <c r="Y293" i="2"/>
  <c r="Y273" i="2"/>
  <c r="AA273" i="2"/>
  <c r="Z273" i="2"/>
  <c r="AA274" i="2"/>
  <c r="Y274" i="2"/>
  <c r="Z274" i="2"/>
  <c r="Y336" i="2"/>
  <c r="Z336" i="2"/>
  <c r="AA336" i="2"/>
  <c r="AA310" i="2"/>
  <c r="Z310" i="2"/>
  <c r="Y310" i="2"/>
  <c r="X295" i="2"/>
  <c r="D296" i="2"/>
  <c r="AM281" i="2"/>
  <c r="AP281" i="2"/>
  <c r="AO281" i="2"/>
  <c r="AS281" i="2"/>
  <c r="AS282" i="2" s="1"/>
  <c r="AS283" i="2" s="1"/>
  <c r="AS284" i="2" s="1"/>
  <c r="AS285" i="2" s="1"/>
  <c r="AS286" i="2" s="1"/>
  <c r="AS287" i="2" s="1"/>
  <c r="AS288" i="2" s="1"/>
  <c r="AN281" i="2"/>
  <c r="D276" i="2"/>
  <c r="X275" i="2"/>
  <c r="D332" i="2"/>
  <c r="X331" i="2"/>
  <c r="D321" i="2"/>
  <c r="X320" i="2"/>
  <c r="D312" i="2"/>
  <c r="X311" i="2"/>
  <c r="D357" i="2"/>
  <c r="X356" i="2"/>
  <c r="X339" i="2"/>
  <c r="D340" i="2"/>
  <c r="AA318" i="2"/>
  <c r="Z318" i="2"/>
  <c r="Y318" i="2"/>
  <c r="D285" i="2"/>
  <c r="X284" i="2"/>
  <c r="AM218" i="2"/>
  <c r="AS236" i="2"/>
  <c r="AS237" i="2" s="1"/>
  <c r="AS238" i="2" s="1"/>
  <c r="AS239" i="2" s="1"/>
  <c r="AS240" i="2" s="1"/>
  <c r="AS241" i="2" s="1"/>
  <c r="AS242" i="2" s="1"/>
  <c r="AS243" i="2" s="1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67" i="2"/>
  <c r="X266" i="2"/>
  <c r="Y246" i="2"/>
  <c r="AA246" i="2"/>
  <c r="Z246" i="2"/>
  <c r="Z239" i="2"/>
  <c r="Y239" i="2"/>
  <c r="AA239" i="2"/>
  <c r="Y219" i="2"/>
  <c r="Z219" i="2"/>
  <c r="AA219" i="2"/>
  <c r="AA211" i="2"/>
  <c r="Z211" i="2"/>
  <c r="Y211" i="2"/>
  <c r="Y221" i="2"/>
  <c r="Y237" i="2"/>
  <c r="Z237" i="2"/>
  <c r="AA237" i="2"/>
  <c r="X240" i="2"/>
  <c r="D241" i="2"/>
  <c r="Y228" i="2"/>
  <c r="AA228" i="2"/>
  <c r="Z228" i="2"/>
  <c r="AS227" i="2"/>
  <c r="AS228" i="2" s="1"/>
  <c r="AS229" i="2" s="1"/>
  <c r="AS230" i="2" s="1"/>
  <c r="AS231" i="2" s="1"/>
  <c r="AS232" i="2" s="1"/>
  <c r="AS233" i="2" s="1"/>
  <c r="AS234" i="2" s="1"/>
  <c r="Y210" i="2"/>
  <c r="Z210" i="2"/>
  <c r="AA210" i="2"/>
  <c r="D213" i="2"/>
  <c r="X212" i="2"/>
  <c r="X222" i="2"/>
  <c r="D223" i="2"/>
  <c r="Y183" i="2"/>
  <c r="AA183" i="2"/>
  <c r="Z183" i="2"/>
  <c r="AA184" i="2"/>
  <c r="Z184" i="2"/>
  <c r="Y184" i="2"/>
  <c r="AM191" i="2"/>
  <c r="Z256" i="2"/>
  <c r="AA256" i="2"/>
  <c r="Y256" i="2"/>
  <c r="AA264" i="2"/>
  <c r="Z264" i="2"/>
  <c r="Y264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AA229" i="2"/>
  <c r="Z229" i="2"/>
  <c r="Y229" i="2"/>
  <c r="D204" i="2"/>
  <c r="X203" i="2"/>
  <c r="D186" i="2"/>
  <c r="X185" i="2"/>
  <c r="X257" i="2"/>
  <c r="D258" i="2"/>
  <c r="X248" i="2"/>
  <c r="D249" i="2"/>
  <c r="AA238" i="2"/>
  <c r="Z238" i="2"/>
  <c r="Y238" i="2"/>
  <c r="D232" i="2"/>
  <c r="X231" i="2"/>
  <c r="AP182" i="2"/>
  <c r="AS182" i="2"/>
  <c r="AS183" i="2" s="1"/>
  <c r="AS184" i="2" s="1"/>
  <c r="AS185" i="2" s="1"/>
  <c r="AS186" i="2" s="1"/>
  <c r="AS187" i="2" s="1"/>
  <c r="AS188" i="2" s="1"/>
  <c r="AS189" i="2" s="1"/>
  <c r="AO182" i="2"/>
  <c r="AN182" i="2"/>
  <c r="AM182" i="2"/>
  <c r="AS92" i="2"/>
  <c r="AS93" i="2" s="1"/>
  <c r="AS94" i="2" s="1"/>
  <c r="AS95" i="2" s="1"/>
  <c r="AS96" i="2" s="1"/>
  <c r="AS97" i="2" s="1"/>
  <c r="AS98" i="2" s="1"/>
  <c r="AS99" i="2" s="1"/>
  <c r="AN92" i="2"/>
  <c r="Y120" i="2"/>
  <c r="AA120" i="2"/>
  <c r="Z120" i="2"/>
  <c r="AM146" i="2"/>
  <c r="Z95" i="2"/>
  <c r="Y95" i="2"/>
  <c r="AA95" i="2"/>
  <c r="AA97" i="2"/>
  <c r="Z97" i="2"/>
  <c r="Y97" i="2"/>
  <c r="Z112" i="2"/>
  <c r="Y112" i="2"/>
  <c r="AA112" i="2"/>
  <c r="AA174" i="2"/>
  <c r="Z174" i="2"/>
  <c r="Y174" i="2"/>
  <c r="Z166" i="2"/>
  <c r="AA166" i="2"/>
  <c r="Y166" i="2"/>
  <c r="X158" i="2"/>
  <c r="D159" i="2"/>
  <c r="AI119" i="2"/>
  <c r="AJ119" i="2" s="1"/>
  <c r="AK119" i="2" s="1"/>
  <c r="X123" i="2"/>
  <c r="D124" i="2"/>
  <c r="D114" i="2"/>
  <c r="X113" i="2"/>
  <c r="X151" i="2"/>
  <c r="D152" i="2"/>
  <c r="X167" i="2"/>
  <c r="D168" i="2"/>
  <c r="D177" i="2"/>
  <c r="X176" i="2"/>
  <c r="AA139" i="2"/>
  <c r="Z139" i="2"/>
  <c r="Y139" i="2"/>
  <c r="Y122" i="2"/>
  <c r="Z122" i="2"/>
  <c r="AA122" i="2"/>
  <c r="Y93" i="2"/>
  <c r="Z93" i="2"/>
  <c r="AA93" i="2"/>
  <c r="Z98" i="2"/>
  <c r="Y98" i="2"/>
  <c r="AA98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Y147" i="2"/>
  <c r="AA147" i="2"/>
  <c r="Z147" i="2"/>
  <c r="Y138" i="2"/>
  <c r="AA138" i="2"/>
  <c r="Z138" i="2"/>
  <c r="AP155" i="2"/>
  <c r="AS155" i="2"/>
  <c r="AS156" i="2" s="1"/>
  <c r="AS157" i="2" s="1"/>
  <c r="AS158" i="2" s="1"/>
  <c r="AS159" i="2" s="1"/>
  <c r="AS160" i="2" s="1"/>
  <c r="AS161" i="2" s="1"/>
  <c r="AS162" i="2" s="1"/>
  <c r="AM155" i="2"/>
  <c r="D142" i="2"/>
  <c r="X141" i="2"/>
  <c r="AI101" i="2"/>
  <c r="AJ101" i="2" s="1"/>
  <c r="AK101" i="2" s="1"/>
  <c r="AD112" i="2"/>
  <c r="T112" i="2" s="1"/>
  <c r="AF112" i="2" s="1"/>
  <c r="AH112" i="2" s="1"/>
  <c r="AI110" i="2" s="1"/>
  <c r="AJ110" i="2" s="1"/>
  <c r="AK110" i="2" s="1"/>
  <c r="Y99" i="2"/>
  <c r="Z99" i="2"/>
  <c r="AA99" i="2"/>
  <c r="Z86" i="2"/>
  <c r="Y86" i="2"/>
  <c r="AA86" i="2"/>
  <c r="Y84" i="2"/>
  <c r="AA84" i="2"/>
  <c r="Z84" i="2"/>
  <c r="AA85" i="2"/>
  <c r="Z85" i="2"/>
  <c r="Y85" i="2"/>
  <c r="X87" i="2"/>
  <c r="D88" i="2"/>
  <c r="AP74" i="2"/>
  <c r="AM74" i="2"/>
  <c r="Y75" i="2"/>
  <c r="AA75" i="2"/>
  <c r="Z75" i="2"/>
  <c r="X78" i="2"/>
  <c r="D79" i="2"/>
  <c r="AA76" i="2"/>
  <c r="Z76" i="2"/>
  <c r="Y76" i="2"/>
  <c r="Z77" i="2"/>
  <c r="Y77" i="2"/>
  <c r="AA77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D68" i="2"/>
  <c r="X67" i="2"/>
  <c r="AN56" i="2"/>
  <c r="AO56" i="2"/>
  <c r="AM56" i="2"/>
  <c r="AP56" i="2"/>
  <c r="AS56" i="2"/>
  <c r="AS57" i="2" s="1"/>
  <c r="AS58" i="2" s="1"/>
  <c r="AS59" i="2" s="1"/>
  <c r="AS60" i="2" s="1"/>
  <c r="AS61" i="2" s="1"/>
  <c r="AS62" i="2" s="1"/>
  <c r="AS63" i="2" s="1"/>
  <c r="D60" i="2"/>
  <c r="X59" i="2"/>
  <c r="AA57" i="2"/>
  <c r="Z57" i="2"/>
  <c r="Y57" i="2"/>
  <c r="Y58" i="2"/>
  <c r="Z58" i="2"/>
  <c r="AA58" i="2"/>
  <c r="AN47" i="2"/>
  <c r="Y48" i="2"/>
  <c r="AA48" i="2"/>
  <c r="Z48" i="2"/>
  <c r="D51" i="2"/>
  <c r="X50" i="2"/>
  <c r="AA49" i="2"/>
  <c r="Y49" i="2"/>
  <c r="Z49" i="2"/>
  <c r="Y39" i="2"/>
  <c r="AA39" i="2"/>
  <c r="Z39" i="2"/>
  <c r="Z41" i="2"/>
  <c r="Y41" i="2"/>
  <c r="AA41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AA40" i="2"/>
  <c r="Z40" i="2"/>
  <c r="Y40" i="2"/>
  <c r="X42" i="2"/>
  <c r="D43" i="2"/>
  <c r="AN29" i="2"/>
  <c r="AM29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Y31" i="2"/>
  <c r="AA31" i="2"/>
  <c r="Z31" i="2"/>
  <c r="AA30" i="2"/>
  <c r="Z30" i="2"/>
  <c r="Y30" i="2"/>
  <c r="D33" i="2"/>
  <c r="X32" i="2"/>
  <c r="X24" i="2"/>
  <c r="D25" i="2"/>
  <c r="AA22" i="2"/>
  <c r="Z22" i="2"/>
  <c r="Y22" i="2"/>
  <c r="Y21" i="2"/>
  <c r="AA21" i="2"/>
  <c r="Z21" i="2"/>
  <c r="Z23" i="2"/>
  <c r="Y23" i="2"/>
  <c r="AA23" i="2"/>
  <c r="AS11" i="2"/>
  <c r="AS12" i="2" s="1"/>
  <c r="AS13" i="2" s="1"/>
  <c r="AS14" i="2" s="1"/>
  <c r="AS15" i="2" s="1"/>
  <c r="AS16" i="2" s="1"/>
  <c r="AS17" i="2" s="1"/>
  <c r="AS18" i="2" s="1"/>
  <c r="AO11" i="2"/>
  <c r="D14" i="2"/>
  <c r="X13" i="2"/>
  <c r="Y2" i="2"/>
  <c r="AB2" i="2" s="1"/>
  <c r="Z2" i="2"/>
  <c r="AC2" i="2" s="1"/>
  <c r="AG8" i="2"/>
  <c r="AG4" i="2"/>
  <c r="AN344" i="2" l="1"/>
  <c r="AP344" i="2"/>
  <c r="AS344" i="2"/>
  <c r="AS345" i="2" s="1"/>
  <c r="AS346" i="2" s="1"/>
  <c r="AS347" i="2" s="1"/>
  <c r="AS348" i="2" s="1"/>
  <c r="AS349" i="2" s="1"/>
  <c r="AS350" i="2" s="1"/>
  <c r="AS351" i="2" s="1"/>
  <c r="AM344" i="2"/>
  <c r="AQ344" i="2" s="1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O344" i="2"/>
  <c r="AA294" i="2"/>
  <c r="AN335" i="2"/>
  <c r="AO20" i="2"/>
  <c r="AP20" i="2"/>
  <c r="AM20" i="2"/>
  <c r="AP128" i="2"/>
  <c r="AO128" i="2"/>
  <c r="AS128" i="2"/>
  <c r="AS129" i="2" s="1"/>
  <c r="AS130" i="2" s="1"/>
  <c r="AS131" i="2" s="1"/>
  <c r="AS132" i="2" s="1"/>
  <c r="AS133" i="2" s="1"/>
  <c r="AS134" i="2" s="1"/>
  <c r="AS135" i="2" s="1"/>
  <c r="AM263" i="2"/>
  <c r="AP263" i="2"/>
  <c r="Y294" i="2"/>
  <c r="AM272" i="2"/>
  <c r="AO209" i="2"/>
  <c r="AN83" i="2"/>
  <c r="AN137" i="2"/>
  <c r="AS299" i="2"/>
  <c r="AS300" i="2" s="1"/>
  <c r="AS301" i="2" s="1"/>
  <c r="AS302" i="2" s="1"/>
  <c r="AS303" i="2" s="1"/>
  <c r="AS304" i="2" s="1"/>
  <c r="AS305" i="2" s="1"/>
  <c r="AS306" i="2" s="1"/>
  <c r="AP299" i="2"/>
  <c r="AO200" i="2"/>
  <c r="AS200" i="2"/>
  <c r="AS201" i="2" s="1"/>
  <c r="AS202" i="2" s="1"/>
  <c r="AS203" i="2" s="1"/>
  <c r="AS204" i="2" s="1"/>
  <c r="AS205" i="2" s="1"/>
  <c r="AS206" i="2" s="1"/>
  <c r="AS207" i="2" s="1"/>
  <c r="AM200" i="2"/>
  <c r="AN200" i="2"/>
  <c r="AP200" i="2"/>
  <c r="AO137" i="2"/>
  <c r="Z221" i="2"/>
  <c r="AN272" i="2"/>
  <c r="AP11" i="2"/>
  <c r="AN11" i="2"/>
  <c r="AN20" i="2"/>
  <c r="AS47" i="2"/>
  <c r="AS48" i="2" s="1"/>
  <c r="AS49" i="2" s="1"/>
  <c r="AS50" i="2" s="1"/>
  <c r="AS51" i="2" s="1"/>
  <c r="AS52" i="2" s="1"/>
  <c r="AS53" i="2" s="1"/>
  <c r="AS54" i="2" s="1"/>
  <c r="AN155" i="2"/>
  <c r="AQ155" i="2" s="1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S137" i="2"/>
  <c r="AS138" i="2" s="1"/>
  <c r="AS139" i="2" s="1"/>
  <c r="AS140" i="2" s="1"/>
  <c r="AS141" i="2" s="1"/>
  <c r="AS142" i="2" s="1"/>
  <c r="AS143" i="2" s="1"/>
  <c r="AS144" i="2" s="1"/>
  <c r="AM92" i="2"/>
  <c r="AP92" i="2"/>
  <c r="AN209" i="2"/>
  <c r="AP209" i="2"/>
  <c r="AS263" i="2"/>
  <c r="AS264" i="2" s="1"/>
  <c r="AS265" i="2" s="1"/>
  <c r="AS266" i="2" s="1"/>
  <c r="AS267" i="2" s="1"/>
  <c r="AS268" i="2" s="1"/>
  <c r="AS269" i="2" s="1"/>
  <c r="AS270" i="2" s="1"/>
  <c r="AS218" i="2"/>
  <c r="AS219" i="2" s="1"/>
  <c r="AS220" i="2" s="1"/>
  <c r="AS221" i="2" s="1"/>
  <c r="AS222" i="2" s="1"/>
  <c r="AS223" i="2" s="1"/>
  <c r="AS224" i="2" s="1"/>
  <c r="AS225" i="2" s="1"/>
  <c r="AO272" i="2"/>
  <c r="AP272" i="2"/>
  <c r="AP290" i="2"/>
  <c r="AS308" i="2"/>
  <c r="AS309" i="2" s="1"/>
  <c r="AS310" i="2" s="1"/>
  <c r="AS311" i="2" s="1"/>
  <c r="AS312" i="2" s="1"/>
  <c r="AS313" i="2" s="1"/>
  <c r="AS314" i="2" s="1"/>
  <c r="AS315" i="2" s="1"/>
  <c r="AO47" i="2"/>
  <c r="AS209" i="2"/>
  <c r="AS210" i="2" s="1"/>
  <c r="AS211" i="2" s="1"/>
  <c r="AS212" i="2" s="1"/>
  <c r="AS213" i="2" s="1"/>
  <c r="AS214" i="2" s="1"/>
  <c r="AS215" i="2" s="1"/>
  <c r="AS216" i="2" s="1"/>
  <c r="AN263" i="2"/>
  <c r="AN218" i="2"/>
  <c r="AS20" i="2"/>
  <c r="AS21" i="2" s="1"/>
  <c r="AS22" i="2" s="1"/>
  <c r="AS23" i="2" s="1"/>
  <c r="AS24" i="2" s="1"/>
  <c r="AS25" i="2" s="1"/>
  <c r="AS26" i="2" s="1"/>
  <c r="AS27" i="2" s="1"/>
  <c r="AM47" i="2"/>
  <c r="AM137" i="2"/>
  <c r="AN128" i="2"/>
  <c r="AO263" i="2"/>
  <c r="AN290" i="2"/>
  <c r="AQ290" i="2" s="1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O83" i="2"/>
  <c r="AN146" i="2"/>
  <c r="AP146" i="2"/>
  <c r="AO191" i="2"/>
  <c r="AQ191" i="2" s="1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N191" i="2"/>
  <c r="AM236" i="2"/>
  <c r="AP236" i="2"/>
  <c r="AN299" i="2"/>
  <c r="AM299" i="2"/>
  <c r="AO317" i="2"/>
  <c r="AS83" i="2"/>
  <c r="AS84" i="2" s="1"/>
  <c r="AS85" i="2" s="1"/>
  <c r="AS86" i="2" s="1"/>
  <c r="AS87" i="2" s="1"/>
  <c r="AS88" i="2" s="1"/>
  <c r="AS89" i="2" s="1"/>
  <c r="AS90" i="2" s="1"/>
  <c r="AS146" i="2"/>
  <c r="AS147" i="2" s="1"/>
  <c r="AS148" i="2" s="1"/>
  <c r="AS149" i="2" s="1"/>
  <c r="AS150" i="2" s="1"/>
  <c r="AS151" i="2" s="1"/>
  <c r="AS152" i="2" s="1"/>
  <c r="AS153" i="2" s="1"/>
  <c r="AS191" i="2"/>
  <c r="AS192" i="2" s="1"/>
  <c r="AS193" i="2" s="1"/>
  <c r="AS194" i="2" s="1"/>
  <c r="AS195" i="2" s="1"/>
  <c r="AS196" i="2" s="1"/>
  <c r="AS197" i="2" s="1"/>
  <c r="AS198" i="2" s="1"/>
  <c r="AN236" i="2"/>
  <c r="AO299" i="2"/>
  <c r="AP317" i="2"/>
  <c r="AQ317" i="2" s="1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M83" i="2"/>
  <c r="AS317" i="2"/>
  <c r="AS318" i="2" s="1"/>
  <c r="AS319" i="2" s="1"/>
  <c r="AS320" i="2" s="1"/>
  <c r="AS321" i="2" s="1"/>
  <c r="AS322" i="2" s="1"/>
  <c r="AS323" i="2" s="1"/>
  <c r="AS324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N74" i="2"/>
  <c r="AS335" i="2"/>
  <c r="AS336" i="2" s="1"/>
  <c r="AS337" i="2" s="1"/>
  <c r="AS338" i="2" s="1"/>
  <c r="AS339" i="2" s="1"/>
  <c r="AS340" i="2" s="1"/>
  <c r="AS341" i="2" s="1"/>
  <c r="AS342" i="2" s="1"/>
  <c r="AM326" i="2"/>
  <c r="AO74" i="2"/>
  <c r="AP335" i="2"/>
  <c r="AN326" i="2"/>
  <c r="AQ326" i="2" s="1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M335" i="2"/>
  <c r="AO326" i="2"/>
  <c r="AM128" i="2"/>
  <c r="AN227" i="2"/>
  <c r="AP227" i="2"/>
  <c r="AO218" i="2"/>
  <c r="AM227" i="2"/>
  <c r="D350" i="2"/>
  <c r="X349" i="2"/>
  <c r="Z348" i="2"/>
  <c r="AA348" i="2"/>
  <c r="Y348" i="2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A301" i="2"/>
  <c r="Y301" i="2"/>
  <c r="Z301" i="2"/>
  <c r="D303" i="2"/>
  <c r="X302" i="2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Y193" i="2"/>
  <c r="Z193" i="2"/>
  <c r="AA193" i="2"/>
  <c r="D195" i="2"/>
  <c r="X194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M173" i="2"/>
  <c r="AS173" i="2"/>
  <c r="AS174" i="2" s="1"/>
  <c r="AS175" i="2" s="1"/>
  <c r="AS176" i="2" s="1"/>
  <c r="AS177" i="2" s="1"/>
  <c r="AS178" i="2" s="1"/>
  <c r="AS179" i="2" s="1"/>
  <c r="AS180" i="2" s="1"/>
  <c r="AP173" i="2"/>
  <c r="AO173" i="2"/>
  <c r="AN173" i="2"/>
  <c r="Y130" i="2"/>
  <c r="AA130" i="2"/>
  <c r="Z130" i="2"/>
  <c r="X131" i="2"/>
  <c r="D132" i="2"/>
  <c r="Y103" i="2"/>
  <c r="AA103" i="2"/>
  <c r="Z103" i="2"/>
  <c r="X104" i="2"/>
  <c r="D105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X340" i="2"/>
  <c r="D341" i="2"/>
  <c r="AA331" i="2"/>
  <c r="Z331" i="2"/>
  <c r="Y331" i="2"/>
  <c r="AA339" i="2"/>
  <c r="Y339" i="2"/>
  <c r="Z339" i="2"/>
  <c r="AN353" i="2"/>
  <c r="AM353" i="2"/>
  <c r="AS353" i="2"/>
  <c r="AS354" i="2" s="1"/>
  <c r="AS355" i="2" s="1"/>
  <c r="AS356" i="2" s="1"/>
  <c r="AS357" i="2" s="1"/>
  <c r="AS358" i="2" s="1"/>
  <c r="AS359" i="2" s="1"/>
  <c r="AS360" i="2" s="1"/>
  <c r="AP353" i="2"/>
  <c r="AO353" i="2"/>
  <c r="AA284" i="2"/>
  <c r="Z284" i="2"/>
  <c r="Y284" i="2"/>
  <c r="AA356" i="2"/>
  <c r="Z356" i="2"/>
  <c r="Y356" i="2"/>
  <c r="AA320" i="2"/>
  <c r="Z320" i="2"/>
  <c r="Y320" i="2"/>
  <c r="Z275" i="2"/>
  <c r="Y275" i="2"/>
  <c r="AA275" i="2"/>
  <c r="D297" i="2"/>
  <c r="X297" i="2" s="1"/>
  <c r="X296" i="2"/>
  <c r="Z311" i="2"/>
  <c r="Y311" i="2"/>
  <c r="AA311" i="2"/>
  <c r="X312" i="2"/>
  <c r="D313" i="2"/>
  <c r="D333" i="2"/>
  <c r="X333" i="2" s="1"/>
  <c r="X332" i="2"/>
  <c r="D286" i="2"/>
  <c r="X285" i="2"/>
  <c r="D358" i="2"/>
  <c r="X357" i="2"/>
  <c r="D322" i="2"/>
  <c r="X321" i="2"/>
  <c r="X276" i="2"/>
  <c r="D277" i="2"/>
  <c r="AA295" i="2"/>
  <c r="Z295" i="2"/>
  <c r="Y295" i="2"/>
  <c r="X258" i="2"/>
  <c r="D259" i="2"/>
  <c r="Z203" i="2"/>
  <c r="Y203" i="2"/>
  <c r="AA203" i="2"/>
  <c r="AA222" i="2"/>
  <c r="Z222" i="2"/>
  <c r="Y222" i="2"/>
  <c r="AA240" i="2"/>
  <c r="Z240" i="2"/>
  <c r="Y240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AA231" i="2"/>
  <c r="Z231" i="2"/>
  <c r="Y231" i="2"/>
  <c r="Z257" i="2"/>
  <c r="AA257" i="2"/>
  <c r="Y257" i="2"/>
  <c r="X204" i="2"/>
  <c r="D205" i="2"/>
  <c r="Y212" i="2"/>
  <c r="Z212" i="2"/>
  <c r="AA212" i="2"/>
  <c r="X232" i="2"/>
  <c r="D233" i="2"/>
  <c r="D250" i="2"/>
  <c r="X249" i="2"/>
  <c r="Z185" i="2"/>
  <c r="Y185" i="2"/>
  <c r="AA185" i="2"/>
  <c r="X213" i="2"/>
  <c r="D214" i="2"/>
  <c r="AA266" i="2"/>
  <c r="Z266" i="2"/>
  <c r="Y266" i="2"/>
  <c r="Y248" i="2"/>
  <c r="AA248" i="2"/>
  <c r="Z248" i="2"/>
  <c r="X186" i="2"/>
  <c r="D187" i="2"/>
  <c r="D224" i="2"/>
  <c r="X223" i="2"/>
  <c r="D242" i="2"/>
  <c r="X241" i="2"/>
  <c r="D268" i="2"/>
  <c r="X267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AA176" i="2"/>
  <c r="Z176" i="2"/>
  <c r="Y176" i="2"/>
  <c r="D153" i="2"/>
  <c r="X153" i="2" s="1"/>
  <c r="X152" i="2"/>
  <c r="Y158" i="2"/>
  <c r="AA158" i="2"/>
  <c r="Z158" i="2"/>
  <c r="AP101" i="2"/>
  <c r="AS101" i="2"/>
  <c r="AS102" i="2" s="1"/>
  <c r="AS103" i="2" s="1"/>
  <c r="AS104" i="2" s="1"/>
  <c r="AS105" i="2" s="1"/>
  <c r="AS106" i="2" s="1"/>
  <c r="AS107" i="2" s="1"/>
  <c r="AS108" i="2" s="1"/>
  <c r="AO101" i="2"/>
  <c r="AN101" i="2"/>
  <c r="AM101" i="2"/>
  <c r="D178" i="2"/>
  <c r="X177" i="2"/>
  <c r="AA151" i="2"/>
  <c r="Z151" i="2"/>
  <c r="Y151" i="2"/>
  <c r="AA141" i="2"/>
  <c r="Z141" i="2"/>
  <c r="Y141" i="2"/>
  <c r="X168" i="2"/>
  <c r="D169" i="2"/>
  <c r="Z113" i="2"/>
  <c r="AA113" i="2"/>
  <c r="Y113" i="2"/>
  <c r="X124" i="2"/>
  <c r="D125" i="2"/>
  <c r="AP119" i="2"/>
  <c r="AM119" i="2"/>
  <c r="AO119" i="2"/>
  <c r="AS119" i="2"/>
  <c r="AS120" i="2" s="1"/>
  <c r="AS121" i="2" s="1"/>
  <c r="AS122" i="2" s="1"/>
  <c r="AS123" i="2" s="1"/>
  <c r="AS124" i="2" s="1"/>
  <c r="AS125" i="2" s="1"/>
  <c r="AS126" i="2" s="1"/>
  <c r="AN119" i="2"/>
  <c r="X142" i="2"/>
  <c r="D143" i="2"/>
  <c r="Z167" i="2"/>
  <c r="AA167" i="2"/>
  <c r="Y167" i="2"/>
  <c r="X114" i="2"/>
  <c r="D115" i="2"/>
  <c r="AA123" i="2"/>
  <c r="Z123" i="2"/>
  <c r="Y123" i="2"/>
  <c r="D160" i="2"/>
  <c r="X159" i="2"/>
  <c r="AA87" i="2"/>
  <c r="Z87" i="2"/>
  <c r="Y87" i="2"/>
  <c r="D89" i="2"/>
  <c r="X88" i="2"/>
  <c r="D80" i="2"/>
  <c r="X79" i="2"/>
  <c r="AA78" i="2"/>
  <c r="Z78" i="2"/>
  <c r="Y78" i="2"/>
  <c r="AN65" i="2"/>
  <c r="AS65" i="2"/>
  <c r="AS66" i="2" s="1"/>
  <c r="AS67" i="2" s="1"/>
  <c r="AS68" i="2" s="1"/>
  <c r="AS69" i="2" s="1"/>
  <c r="AS70" i="2" s="1"/>
  <c r="AS71" i="2" s="1"/>
  <c r="AS72" i="2" s="1"/>
  <c r="AO65" i="2"/>
  <c r="AM65" i="2"/>
  <c r="AP65" i="2"/>
  <c r="Y67" i="2"/>
  <c r="Z67" i="2"/>
  <c r="AA67" i="2"/>
  <c r="X68" i="2"/>
  <c r="D69" i="2"/>
  <c r="AA59" i="2"/>
  <c r="Z59" i="2"/>
  <c r="Y59" i="2"/>
  <c r="D61" i="2"/>
  <c r="X60" i="2"/>
  <c r="Z50" i="2"/>
  <c r="Y50" i="2"/>
  <c r="AA50" i="2"/>
  <c r="X51" i="2"/>
  <c r="D52" i="2"/>
  <c r="AA42" i="2"/>
  <c r="Z42" i="2"/>
  <c r="Y42" i="2"/>
  <c r="D44" i="2"/>
  <c r="X43" i="2"/>
  <c r="AA32" i="2"/>
  <c r="Z32" i="2"/>
  <c r="Y32" i="2"/>
  <c r="D34" i="2"/>
  <c r="X33" i="2"/>
  <c r="D26" i="2"/>
  <c r="X25" i="2"/>
  <c r="AA24" i="2"/>
  <c r="Z24" i="2"/>
  <c r="Y24" i="2"/>
  <c r="X14" i="2"/>
  <c r="D15" i="2"/>
  <c r="Y13" i="2"/>
  <c r="AA13" i="2"/>
  <c r="Z13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0" i="2" l="1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Z349" i="2"/>
  <c r="Y349" i="2"/>
  <c r="AA349" i="2"/>
  <c r="D351" i="2"/>
  <c r="X351" i="2" s="1"/>
  <c r="X350" i="2"/>
  <c r="Z302" i="2"/>
  <c r="Y302" i="2"/>
  <c r="AA302" i="2"/>
  <c r="X303" i="2"/>
  <c r="D304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D196" i="2"/>
  <c r="X195" i="2"/>
  <c r="Y194" i="2"/>
  <c r="AA194" i="2"/>
  <c r="Z194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X132" i="2"/>
  <c r="D133" i="2"/>
  <c r="Y131" i="2"/>
  <c r="AA131" i="2"/>
  <c r="Z131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Y104" i="2"/>
  <c r="AA104" i="2"/>
  <c r="Z104" i="2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X105" i="2"/>
  <c r="D106" i="2"/>
  <c r="X322" i="2"/>
  <c r="D323" i="2"/>
  <c r="X286" i="2"/>
  <c r="D287" i="2"/>
  <c r="Y357" i="2"/>
  <c r="AA357" i="2"/>
  <c r="Z357" i="2"/>
  <c r="X277" i="2"/>
  <c r="D278" i="2"/>
  <c r="X358" i="2"/>
  <c r="D359" i="2"/>
  <c r="X313" i="2"/>
  <c r="D314" i="2"/>
  <c r="Z297" i="2"/>
  <c r="Y297" i="2"/>
  <c r="AA297" i="2"/>
  <c r="D342" i="2"/>
  <c r="X342" i="2" s="1"/>
  <c r="X341" i="2"/>
  <c r="Z332" i="2"/>
  <c r="Y332" i="2"/>
  <c r="AA332" i="2"/>
  <c r="Y333" i="2"/>
  <c r="AA333" i="2"/>
  <c r="Z333" i="2"/>
  <c r="AA296" i="2"/>
  <c r="Z296" i="2"/>
  <c r="Y296" i="2"/>
  <c r="AA276" i="2"/>
  <c r="Y276" i="2"/>
  <c r="Z276" i="2"/>
  <c r="Y321" i="2"/>
  <c r="AA321" i="2"/>
  <c r="Z321" i="2"/>
  <c r="Y285" i="2"/>
  <c r="AA285" i="2"/>
  <c r="Z285" i="2"/>
  <c r="AA312" i="2"/>
  <c r="Z312" i="2"/>
  <c r="Y312" i="2"/>
  <c r="Z340" i="2"/>
  <c r="AA340" i="2"/>
  <c r="Y340" i="2"/>
  <c r="Y267" i="2"/>
  <c r="AA267" i="2"/>
  <c r="Z267" i="2"/>
  <c r="AA223" i="2"/>
  <c r="Z223" i="2"/>
  <c r="Y223" i="2"/>
  <c r="D188" i="2"/>
  <c r="X187" i="2"/>
  <c r="X214" i="2"/>
  <c r="D215" i="2"/>
  <c r="AA249" i="2"/>
  <c r="Z249" i="2"/>
  <c r="Y249" i="2"/>
  <c r="AA204" i="2"/>
  <c r="Y204" i="2"/>
  <c r="Z204" i="2"/>
  <c r="X268" i="2"/>
  <c r="D269" i="2"/>
  <c r="D225" i="2"/>
  <c r="X225" i="2" s="1"/>
  <c r="X224" i="2"/>
  <c r="Z186" i="2"/>
  <c r="AA186" i="2"/>
  <c r="Y186" i="2"/>
  <c r="Z213" i="2"/>
  <c r="Y213" i="2"/>
  <c r="AA213" i="2"/>
  <c r="X250" i="2"/>
  <c r="D251" i="2"/>
  <c r="AA241" i="2"/>
  <c r="Z241" i="2"/>
  <c r="Y241" i="2"/>
  <c r="D234" i="2"/>
  <c r="X234" i="2" s="1"/>
  <c r="X233" i="2"/>
  <c r="D260" i="2"/>
  <c r="X259" i="2"/>
  <c r="D243" i="2"/>
  <c r="X243" i="2" s="1"/>
  <c r="X242" i="2"/>
  <c r="AA232" i="2"/>
  <c r="Y232" i="2"/>
  <c r="Z232" i="2"/>
  <c r="D206" i="2"/>
  <c r="X205" i="2"/>
  <c r="Z258" i="2"/>
  <c r="Y258" i="2"/>
  <c r="AA258" i="2"/>
  <c r="Y177" i="2"/>
  <c r="AA177" i="2"/>
  <c r="Z177" i="2"/>
  <c r="Y153" i="2"/>
  <c r="AA153" i="2"/>
  <c r="Z153" i="2"/>
  <c r="AA159" i="2"/>
  <c r="Z159" i="2"/>
  <c r="Y159" i="2"/>
  <c r="D116" i="2"/>
  <c r="X115" i="2"/>
  <c r="AA114" i="2"/>
  <c r="Z114" i="2"/>
  <c r="Y114" i="2"/>
  <c r="X143" i="2"/>
  <c r="D144" i="2"/>
  <c r="X144" i="2" s="1"/>
  <c r="D126" i="2"/>
  <c r="X126" i="2" s="1"/>
  <c r="X125" i="2"/>
  <c r="X178" i="2"/>
  <c r="D179" i="2"/>
  <c r="X160" i="2"/>
  <c r="D161" i="2"/>
  <c r="AA142" i="2"/>
  <c r="Z142" i="2"/>
  <c r="Y142" i="2"/>
  <c r="Z124" i="2"/>
  <c r="AA124" i="2"/>
  <c r="Y124" i="2"/>
  <c r="D170" i="2"/>
  <c r="X169" i="2"/>
  <c r="Z168" i="2"/>
  <c r="Y168" i="2"/>
  <c r="AA168" i="2"/>
  <c r="Z152" i="2"/>
  <c r="Y152" i="2"/>
  <c r="AA152" i="2"/>
  <c r="D90" i="2"/>
  <c r="X90" i="2" s="1"/>
  <c r="X89" i="2"/>
  <c r="AA88" i="2"/>
  <c r="Z88" i="2"/>
  <c r="Y88" i="2"/>
  <c r="AA79" i="2"/>
  <c r="Z79" i="2"/>
  <c r="Y79" i="2"/>
  <c r="D81" i="2"/>
  <c r="X81" i="2" s="1"/>
  <c r="X80" i="2"/>
  <c r="AA68" i="2"/>
  <c r="Z68" i="2"/>
  <c r="Y68" i="2"/>
  <c r="D70" i="2"/>
  <c r="X69" i="2"/>
  <c r="X61" i="2"/>
  <c r="D62" i="2"/>
  <c r="Y60" i="2"/>
  <c r="AA60" i="2"/>
  <c r="Z60" i="2"/>
  <c r="AA51" i="2"/>
  <c r="Z51" i="2"/>
  <c r="Y51" i="2"/>
  <c r="D53" i="2"/>
  <c r="X52" i="2"/>
  <c r="D45" i="2"/>
  <c r="X45" i="2" s="1"/>
  <c r="X44" i="2"/>
  <c r="AA43" i="2"/>
  <c r="Z43" i="2"/>
  <c r="Y43" i="2"/>
  <c r="X34" i="2"/>
  <c r="D35" i="2"/>
  <c r="Y33" i="2"/>
  <c r="Z33" i="2"/>
  <c r="AA33" i="2"/>
  <c r="AA25" i="2"/>
  <c r="Z25" i="2"/>
  <c r="Y25" i="2"/>
  <c r="D27" i="2"/>
  <c r="X27" i="2" s="1"/>
  <c r="X26" i="2"/>
  <c r="D16" i="2"/>
  <c r="X15" i="2"/>
  <c r="AA14" i="2"/>
  <c r="Z14" i="2"/>
  <c r="Y14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Z351" i="2" l="1"/>
  <c r="Y351" i="2"/>
  <c r="AA351" i="2"/>
  <c r="AA350" i="2"/>
  <c r="Z350" i="2"/>
  <c r="Y350" i="2"/>
  <c r="Z303" i="2"/>
  <c r="AA303" i="2"/>
  <c r="Y303" i="2"/>
  <c r="D305" i="2"/>
  <c r="X304" i="2"/>
  <c r="AA195" i="2"/>
  <c r="Y195" i="2"/>
  <c r="Z195" i="2"/>
  <c r="X196" i="2"/>
  <c r="D197" i="2"/>
  <c r="X133" i="2"/>
  <c r="D134" i="2"/>
  <c r="Y132" i="2"/>
  <c r="Z132" i="2"/>
  <c r="AA132" i="2"/>
  <c r="D107" i="2"/>
  <c r="X106" i="2"/>
  <c r="Y105" i="2"/>
  <c r="Z105" i="2"/>
  <c r="AA105" i="2"/>
  <c r="X359" i="2"/>
  <c r="D360" i="2"/>
  <c r="X360" i="2" s="1"/>
  <c r="Y342" i="2"/>
  <c r="AA342" i="2"/>
  <c r="Z342" i="2"/>
  <c r="X314" i="2"/>
  <c r="D315" i="2"/>
  <c r="X315" i="2" s="1"/>
  <c r="D279" i="2"/>
  <c r="X279" i="2" s="1"/>
  <c r="X278" i="2"/>
  <c r="D324" i="2"/>
  <c r="X324" i="2" s="1"/>
  <c r="X323" i="2"/>
  <c r="D288" i="2"/>
  <c r="X288" i="2" s="1"/>
  <c r="X287" i="2"/>
  <c r="Y341" i="2"/>
  <c r="Z341" i="2"/>
  <c r="AA341" i="2"/>
  <c r="AA358" i="2"/>
  <c r="Z358" i="2"/>
  <c r="Y358" i="2"/>
  <c r="AA286" i="2"/>
  <c r="Z286" i="2"/>
  <c r="Y286" i="2"/>
  <c r="AA313" i="2"/>
  <c r="Z313" i="2"/>
  <c r="Y313" i="2"/>
  <c r="AA277" i="2"/>
  <c r="Z277" i="2"/>
  <c r="Y277" i="2"/>
  <c r="AA322" i="2"/>
  <c r="Z322" i="2"/>
  <c r="Y322" i="2"/>
  <c r="X260" i="2"/>
  <c r="D261" i="2"/>
  <c r="X261" i="2" s="1"/>
  <c r="D252" i="2"/>
  <c r="X252" i="2" s="1"/>
  <c r="X251" i="2"/>
  <c r="Z224" i="2"/>
  <c r="Y224" i="2"/>
  <c r="AA224" i="2"/>
  <c r="Y187" i="2"/>
  <c r="AA187" i="2"/>
  <c r="Z187" i="2"/>
  <c r="AA205" i="2"/>
  <c r="Z205" i="2"/>
  <c r="Y205" i="2"/>
  <c r="Z242" i="2"/>
  <c r="Y242" i="2"/>
  <c r="AA242" i="2"/>
  <c r="Z233" i="2"/>
  <c r="Y233" i="2"/>
  <c r="AA233" i="2"/>
  <c r="Z250" i="2"/>
  <c r="Y250" i="2"/>
  <c r="AA250" i="2"/>
  <c r="Y225" i="2"/>
  <c r="Z225" i="2"/>
  <c r="AA225" i="2"/>
  <c r="X188" i="2"/>
  <c r="D189" i="2"/>
  <c r="X189" i="2" s="1"/>
  <c r="D207" i="2"/>
  <c r="X207" i="2" s="1"/>
  <c r="X206" i="2"/>
  <c r="Y243" i="2"/>
  <c r="AA243" i="2"/>
  <c r="Z243" i="2"/>
  <c r="Y234" i="2"/>
  <c r="AA234" i="2"/>
  <c r="Z234" i="2"/>
  <c r="D270" i="2"/>
  <c r="X270" i="2" s="1"/>
  <c r="X269" i="2"/>
  <c r="D216" i="2"/>
  <c r="X216" i="2" s="1"/>
  <c r="X215" i="2"/>
  <c r="Y259" i="2"/>
  <c r="AA259" i="2"/>
  <c r="Z259" i="2"/>
  <c r="AA268" i="2"/>
  <c r="Z268" i="2"/>
  <c r="Y268" i="2"/>
  <c r="AA214" i="2"/>
  <c r="Y214" i="2"/>
  <c r="Z214" i="2"/>
  <c r="Y125" i="2"/>
  <c r="AA125" i="2"/>
  <c r="Z125" i="2"/>
  <c r="X116" i="2"/>
  <c r="D117" i="2"/>
  <c r="X117" i="2" s="1"/>
  <c r="Y169" i="2"/>
  <c r="AA169" i="2"/>
  <c r="Z169" i="2"/>
  <c r="D162" i="2"/>
  <c r="X162" i="2" s="1"/>
  <c r="X161" i="2"/>
  <c r="AA126" i="2"/>
  <c r="Z126" i="2"/>
  <c r="Y126" i="2"/>
  <c r="X170" i="2"/>
  <c r="D171" i="2"/>
  <c r="X171" i="2" s="1"/>
  <c r="Z160" i="2"/>
  <c r="Y160" i="2"/>
  <c r="AA160" i="2"/>
  <c r="D180" i="2"/>
  <c r="X180" i="2" s="1"/>
  <c r="X179" i="2"/>
  <c r="Y144" i="2"/>
  <c r="AA144" i="2"/>
  <c r="Z144" i="2"/>
  <c r="AA178" i="2"/>
  <c r="Z178" i="2"/>
  <c r="Y178" i="2"/>
  <c r="Z143" i="2"/>
  <c r="AA143" i="2"/>
  <c r="Y143" i="2"/>
  <c r="AA115" i="2"/>
  <c r="Z115" i="2"/>
  <c r="Y115" i="2"/>
  <c r="Z89" i="2"/>
  <c r="Y89" i="2"/>
  <c r="AA89" i="2"/>
  <c r="Z90" i="2"/>
  <c r="Y90" i="2"/>
  <c r="AA90" i="2"/>
  <c r="Z81" i="2"/>
  <c r="Y81" i="2"/>
  <c r="AA81" i="2"/>
  <c r="Z80" i="2"/>
  <c r="Y80" i="2"/>
  <c r="AA80" i="2"/>
  <c r="X70" i="2"/>
  <c r="D71" i="2"/>
  <c r="Y69" i="2"/>
  <c r="AA69" i="2"/>
  <c r="Z69" i="2"/>
  <c r="D63" i="2"/>
  <c r="X63" i="2" s="1"/>
  <c r="X62" i="2"/>
  <c r="AA61" i="2"/>
  <c r="Z61" i="2"/>
  <c r="Y61" i="2"/>
  <c r="D54" i="2"/>
  <c r="X54" i="2" s="1"/>
  <c r="X53" i="2"/>
  <c r="AA52" i="2"/>
  <c r="Z52" i="2"/>
  <c r="Y52" i="2"/>
  <c r="Z44" i="2"/>
  <c r="Y44" i="2"/>
  <c r="AA44" i="2"/>
  <c r="Z45" i="2"/>
  <c r="Y45" i="2"/>
  <c r="AA45" i="2"/>
  <c r="X35" i="2"/>
  <c r="D36" i="2"/>
  <c r="X36" i="2" s="1"/>
  <c r="Y34" i="2"/>
  <c r="AA34" i="2"/>
  <c r="Z34" i="2"/>
  <c r="Z27" i="2"/>
  <c r="Y27" i="2"/>
  <c r="AA27" i="2"/>
  <c r="Z26" i="2"/>
  <c r="Y26" i="2"/>
  <c r="AA26" i="2"/>
  <c r="Y15" i="2"/>
  <c r="AA15" i="2"/>
  <c r="Z15" i="2"/>
  <c r="X16" i="2"/>
  <c r="D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X305" i="2" l="1"/>
  <c r="D306" i="2"/>
  <c r="X306" i="2" s="1"/>
  <c r="Y304" i="2"/>
  <c r="AA304" i="2"/>
  <c r="Z304" i="2"/>
  <c r="Y196" i="2"/>
  <c r="AA196" i="2"/>
  <c r="Z196" i="2"/>
  <c r="D198" i="2"/>
  <c r="X198" i="2" s="1"/>
  <c r="X197" i="2"/>
  <c r="D135" i="2"/>
  <c r="X135" i="2" s="1"/>
  <c r="X134" i="2"/>
  <c r="AA133" i="2"/>
  <c r="Z133" i="2"/>
  <c r="Y133" i="2"/>
  <c r="AA106" i="2"/>
  <c r="Z106" i="2"/>
  <c r="Y106" i="2"/>
  <c r="D108" i="2"/>
  <c r="X108" i="2" s="1"/>
  <c r="X107" i="2"/>
  <c r="AA287" i="2"/>
  <c r="Z287" i="2"/>
  <c r="Y287" i="2"/>
  <c r="Z279" i="2"/>
  <c r="AA279" i="2"/>
  <c r="Y279" i="2"/>
  <c r="Z288" i="2"/>
  <c r="Y288" i="2"/>
  <c r="AA288" i="2"/>
  <c r="AA323" i="2"/>
  <c r="Z323" i="2"/>
  <c r="Y323" i="2"/>
  <c r="Z315" i="2"/>
  <c r="Y315" i="2"/>
  <c r="AA315" i="2"/>
  <c r="Z360" i="2"/>
  <c r="Y360" i="2"/>
  <c r="AA360" i="2"/>
  <c r="Z278" i="2"/>
  <c r="Y278" i="2"/>
  <c r="AA278" i="2"/>
  <c r="Z324" i="2"/>
  <c r="Y324" i="2"/>
  <c r="AA324" i="2"/>
  <c r="Z314" i="2"/>
  <c r="AA314" i="2"/>
  <c r="Y314" i="2"/>
  <c r="AA359" i="2"/>
  <c r="Z359" i="2"/>
  <c r="Y359" i="2"/>
  <c r="AA269" i="2"/>
  <c r="Z269" i="2"/>
  <c r="Y269" i="2"/>
  <c r="Z206" i="2"/>
  <c r="Y206" i="2"/>
  <c r="AA206" i="2"/>
  <c r="Z270" i="2"/>
  <c r="Y270" i="2"/>
  <c r="AA270" i="2"/>
  <c r="Y207" i="2"/>
  <c r="Z207" i="2"/>
  <c r="AA207" i="2"/>
  <c r="Y251" i="2"/>
  <c r="AA251" i="2"/>
  <c r="Z251" i="2"/>
  <c r="Z215" i="2"/>
  <c r="AA215" i="2"/>
  <c r="Y215" i="2"/>
  <c r="AA189" i="2"/>
  <c r="Z189" i="2"/>
  <c r="Y189" i="2"/>
  <c r="Z252" i="2"/>
  <c r="Y252" i="2"/>
  <c r="AA252" i="2"/>
  <c r="AA261" i="2"/>
  <c r="Z261" i="2"/>
  <c r="Y261" i="2"/>
  <c r="Y216" i="2"/>
  <c r="Z216" i="2"/>
  <c r="AA216" i="2"/>
  <c r="Z188" i="2"/>
  <c r="Y188" i="2"/>
  <c r="AA188" i="2"/>
  <c r="Z260" i="2"/>
  <c r="AA260" i="2"/>
  <c r="Y260" i="2"/>
  <c r="Z170" i="2"/>
  <c r="AA170" i="2"/>
  <c r="Y170" i="2"/>
  <c r="Y161" i="2"/>
  <c r="AA161" i="2"/>
  <c r="Z161" i="2"/>
  <c r="Y117" i="2"/>
  <c r="AA117" i="2"/>
  <c r="Z117" i="2"/>
  <c r="Z162" i="2"/>
  <c r="Y162" i="2"/>
  <c r="AA162" i="2"/>
  <c r="Z116" i="2"/>
  <c r="Y116" i="2"/>
  <c r="AA116" i="2"/>
  <c r="AA179" i="2"/>
  <c r="Z179" i="2"/>
  <c r="Y179" i="2"/>
  <c r="Z180" i="2"/>
  <c r="Y180" i="2"/>
  <c r="AA180" i="2"/>
  <c r="AA171" i="2"/>
  <c r="Z171" i="2"/>
  <c r="Y171" i="2"/>
  <c r="D72" i="2"/>
  <c r="X72" i="2" s="1"/>
  <c r="X71" i="2"/>
  <c r="AA70" i="2"/>
  <c r="Z70" i="2"/>
  <c r="Y70" i="2"/>
  <c r="AA62" i="2"/>
  <c r="Z62" i="2"/>
  <c r="Y62" i="2"/>
  <c r="Z63" i="2"/>
  <c r="Y63" i="2"/>
  <c r="AA63" i="2"/>
  <c r="Z53" i="2"/>
  <c r="Y53" i="2"/>
  <c r="AA53" i="2"/>
  <c r="Z54" i="2"/>
  <c r="Y54" i="2"/>
  <c r="AA54" i="2"/>
  <c r="Z36" i="2"/>
  <c r="AA36" i="2"/>
  <c r="Y36" i="2"/>
  <c r="AA35" i="2"/>
  <c r="Z35" i="2"/>
  <c r="Y35" i="2"/>
  <c r="AA16" i="2"/>
  <c r="Z16" i="2"/>
  <c r="Y16" i="2"/>
  <c r="D18" i="2"/>
  <c r="X18" i="2" s="1"/>
  <c r="X17" i="2"/>
  <c r="AA4" i="2"/>
  <c r="Z4" i="2"/>
  <c r="Y4" i="2"/>
  <c r="D6" i="2"/>
  <c r="X5" i="2"/>
  <c r="AP2" i="2"/>
  <c r="AN2" i="2"/>
  <c r="AO2" i="2"/>
  <c r="AM2" i="2"/>
  <c r="AA306" i="2" l="1"/>
  <c r="Z306" i="2"/>
  <c r="Y306" i="2"/>
  <c r="AA305" i="2"/>
  <c r="Z305" i="2"/>
  <c r="Y305" i="2"/>
  <c r="Y198" i="2"/>
  <c r="AA198" i="2"/>
  <c r="Z198" i="2"/>
  <c r="AA197" i="2"/>
  <c r="Z197" i="2"/>
  <c r="Y197" i="2"/>
  <c r="Z134" i="2"/>
  <c r="Y134" i="2"/>
  <c r="AA134" i="2"/>
  <c r="Z135" i="2"/>
  <c r="Y135" i="2"/>
  <c r="AA135" i="2"/>
  <c r="AA108" i="2"/>
  <c r="Z108" i="2"/>
  <c r="Y108" i="2"/>
  <c r="AA107" i="2"/>
  <c r="Z107" i="2"/>
  <c r="Y107" i="2"/>
  <c r="AA71" i="2"/>
  <c r="Z71" i="2"/>
  <c r="Y71" i="2"/>
  <c r="Z72" i="2"/>
  <c r="Y72" i="2"/>
  <c r="AA72" i="2"/>
  <c r="Z18" i="2"/>
  <c r="Y18" i="2"/>
  <c r="AA18" i="2"/>
  <c r="AA17" i="2"/>
  <c r="Z17" i="2"/>
  <c r="Y17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<sst xmlns="http://schemas.openxmlformats.org/spreadsheetml/2006/main" count="50073" uniqueCount="34360">
  <si>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</si>
  <si>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</si>
  <si>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</si>
  <si>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</si>
  <si>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</si>
  <si>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</si>
  <si>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</si>
  <si>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</si>
  <si>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</si>
  <si>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</si>
  <si>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</si>
  <si>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</si>
  <si>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</si>
  <si>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</si>
  <si>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</si>
  <si>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</si>
  <si>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</si>
  <si>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</si>
  <si>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</si>
  <si>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</si>
  <si>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</si>
  <si>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</si>
  <si>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</si>
  <si>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</si>
  <si>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</si>
  <si>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</si>
  <si>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</si>
  <si>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</si>
  <si>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</si>
  <si>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</si>
  <si>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</si>
  <si>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</si>
  <si>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</si>
  <si>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</si>
  <si>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</si>
  <si>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</si>
  <si>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</si>
  <si>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</si>
  <si>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</si>
  <si>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</si>
  <si>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</si>
  <si>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</si>
  <si>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</si>
  <si>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</si>
  <si>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</si>
  <si>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</si>
  <si>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</si>
  <si>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</si>
  <si>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</si>
  <si>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</si>
  <si>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</si>
  <si>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</si>
  <si>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</si>
  <si>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</si>
  <si>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</si>
  <si>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</si>
  <si>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</si>
  <si>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</si>
  <si>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</si>
  <si>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</si>
  <si>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</si>
  <si>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</si>
  <si>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</si>
  <si>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</si>
  <si>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</si>
  <si>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</si>
  <si>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</si>
  <si>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</si>
  <si>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</si>
  <si>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</si>
  <si>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</si>
  <si>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</si>
  <si>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</si>
  <si>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</si>
  <si>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</si>
  <si>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</si>
  <si>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</si>
  <si>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</si>
  <si>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</si>
  <si>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</si>
  <si>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</si>
  <si>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</si>
  <si>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</si>
  <si>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</si>
  <si>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</si>
  <si>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</si>
  <si>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</si>
  <si>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</si>
  <si>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</si>
  <si>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</si>
  <si>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</si>
  <si>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</si>
  <si>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</si>
  <si>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</si>
  <si>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</si>
  <si>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</si>
  <si>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</si>
  <si>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</si>
  <si>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</si>
  <si>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</si>
  <si>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</si>
  <si>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</si>
  <si>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</si>
  <si>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</si>
  <si>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</si>
  <si>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</si>
  <si>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</si>
  <si>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</si>
  <si>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</si>
  <si>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</si>
  <si>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</si>
  <si>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</si>
  <si>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</si>
  <si>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</si>
  <si>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</si>
  <si>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</si>
  <si>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</si>
  <si>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</si>
  <si>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</si>
  <si>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</si>
  <si>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</si>
  <si>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</si>
  <si>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</si>
  <si>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</si>
  <si>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</si>
  <si>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</si>
  <si>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</si>
  <si>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</si>
  <si>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</si>
  <si>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</si>
  <si>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</si>
  <si>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</si>
  <si>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</si>
  <si>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</si>
  <si>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</si>
  <si>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</si>
  <si>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</si>
  <si>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</si>
  <si>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</si>
  <si>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</si>
  <si>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</si>
  <si>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</si>
  <si>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</si>
  <si>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</si>
  <si>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</si>
  <si>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</si>
  <si>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</si>
  <si>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</si>
  <si>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</si>
  <si>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</si>
  <si>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</si>
  <si>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</si>
  <si>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</si>
  <si>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</si>
  <si>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</si>
  <si>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</si>
  <si>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</si>
  <si>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</si>
  <si>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</si>
  <si>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</si>
  <si>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</si>
  <si>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</si>
  <si>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</si>
  <si>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</si>
  <si>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</si>
  <si>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</si>
  <si>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</si>
  <si>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</si>
  <si>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</si>
  <si>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</si>
  <si>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</si>
  <si>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</si>
  <si>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</si>
  <si>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</si>
  <si>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</si>
  <si>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</si>
  <si>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</si>
  <si>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</si>
  <si>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</si>
  <si>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</si>
  <si>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</si>
  <si>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</si>
  <si>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</si>
  <si>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</si>
  <si>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</si>
  <si>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</si>
  <si>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</si>
  <si>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</si>
  <si>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</si>
  <si>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</si>
  <si>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</si>
  <si>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</si>
  <si>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</si>
  <si>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</si>
  <si>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</si>
  <si>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</si>
  <si>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</si>
  <si>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</si>
  <si>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</si>
  <si>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</si>
  <si>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</si>
  <si>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</si>
  <si>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</si>
  <si>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</si>
  <si>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</si>
  <si>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</si>
  <si>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</si>
  <si>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</si>
  <si>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</si>
  <si>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</si>
  <si>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</si>
  <si>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</si>
  <si>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</si>
  <si>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</si>
  <si>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</si>
  <si>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</si>
  <si>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</si>
  <si>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</si>
  <si>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</si>
  <si>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</si>
  <si>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</si>
  <si>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</si>
  <si>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</si>
  <si>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</si>
  <si>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</si>
  <si>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</si>
  <si>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</si>
  <si>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</si>
  <si>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</si>
  <si>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</si>
  <si>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</si>
  <si>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</si>
  <si>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</si>
  <si>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</si>
  <si>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</si>
  <si>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</si>
  <si>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</si>
  <si>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</si>
  <si>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</si>
  <si>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</si>
  <si>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</si>
  <si>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</si>
  <si>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</si>
  <si>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</si>
  <si>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</si>
  <si>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</si>
  <si>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</si>
  <si>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</si>
  <si>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</si>
  <si>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</si>
  <si>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</si>
  <si>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</si>
  <si>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</si>
  <si>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</si>
  <si>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</si>
  <si>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</si>
  <si>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</si>
  <si>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</si>
  <si>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</si>
  <si>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</si>
  <si>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</si>
  <si>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</si>
  <si>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</si>
  <si>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</si>
  <si>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</si>
  <si>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</si>
  <si>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</si>
  <si>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</si>
  <si>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</si>
  <si>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</si>
  <si>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</si>
  <si>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</si>
  <si>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</si>
  <si>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</si>
  <si>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</si>
  <si>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</si>
  <si>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</si>
  <si>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</si>
  <si>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</si>
  <si>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</si>
  <si>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</si>
  <si>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</si>
  <si>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</si>
  <si>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</si>
  <si>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</si>
  <si>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</si>
  <si>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</si>
  <si>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</si>
  <si>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</si>
  <si>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</si>
  <si>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</si>
  <si>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</si>
  <si>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</si>
  <si>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</si>
  <si>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</si>
  <si>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</si>
  <si>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</si>
  <si>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</si>
  <si>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</si>
  <si>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</si>
  <si>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</si>
  <si>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</si>
  <si>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</si>
  <si>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</si>
  <si>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</si>
  <si>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</si>
  <si>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</si>
  <si>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</si>
  <si>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</si>
  <si>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</si>
  <si>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</si>
  <si>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</si>
  <si>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</si>
  <si>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</si>
  <si>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</si>
  <si>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</si>
  <si>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</si>
  <si>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</si>
  <si>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</si>
  <si>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</si>
  <si>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</si>
  <si>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</si>
  <si>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</si>
  <si>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</si>
  <si>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</si>
  <si>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</si>
  <si>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</si>
  <si>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</si>
  <si>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</si>
  <si>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</si>
  <si>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</si>
  <si>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</si>
  <si>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</si>
  <si>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</si>
  <si>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</si>
  <si>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</si>
  <si>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</si>
  <si>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</si>
  <si>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</si>
  <si>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</si>
  <si>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</si>
  <si>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</si>
  <si>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</si>
  <si>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</si>
  <si>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</si>
  <si>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</si>
  <si>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</si>
  <si>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</si>
  <si>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</si>
  <si>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</si>
  <si>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</si>
  <si>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</si>
  <si>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</si>
  <si>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</si>
  <si>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</si>
  <si>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</si>
  <si>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</si>
  <si>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</si>
  <si>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</si>
  <si>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</si>
  <si>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</si>
  <si>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</si>
  <si>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</si>
  <si>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</si>
  <si>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</si>
  <si>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</si>
  <si>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</si>
  <si>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</si>
  <si>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</si>
  <si>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</si>
  <si>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</si>
  <si>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</si>
  <si>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</si>
  <si>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</si>
  <si>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</si>
  <si>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</si>
  <si>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</si>
  <si>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</si>
  <si>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</si>
  <si>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</si>
  <si>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</si>
  <si>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</si>
  <si>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</si>
  <si>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</si>
  <si>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</si>
  <si>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</si>
  <si>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</si>
  <si>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</si>
  <si>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</si>
  <si>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</si>
  <si>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</si>
  <si>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</si>
  <si>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</si>
  <si>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</si>
  <si>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</si>
  <si>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</si>
  <si>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</si>
  <si>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</si>
  <si>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</si>
  <si>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</si>
  <si>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</si>
  <si>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</si>
  <si>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</si>
  <si>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</si>
  <si>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</si>
  <si>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</si>
  <si>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</si>
  <si>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</si>
  <si>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</si>
  <si>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</si>
  <si>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</si>
  <si>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</si>
  <si>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</si>
  <si>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</si>
  <si>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</si>
  <si>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</si>
  <si>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</si>
  <si>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</si>
  <si>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</si>
  <si>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</si>
  <si>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</si>
  <si>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</si>
  <si>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</si>
  <si>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</si>
  <si>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</si>
  <si>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</si>
  <si>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</si>
  <si>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</si>
  <si>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</si>
  <si>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</si>
  <si>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</si>
  <si>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</si>
  <si>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</si>
  <si>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</si>
  <si>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</si>
  <si>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</si>
  <si>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</si>
  <si>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</si>
  <si>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</si>
  <si>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</si>
  <si>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</si>
  <si>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</si>
  <si>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</si>
  <si>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</si>
  <si>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</si>
  <si>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</si>
  <si>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</si>
  <si>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</si>
  <si>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</si>
  <si>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</si>
  <si>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</si>
  <si>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</si>
  <si>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</si>
  <si>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</si>
  <si>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</si>
  <si>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</si>
  <si>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</si>
  <si>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</si>
  <si>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</si>
  <si>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</si>
  <si>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</si>
  <si>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</si>
  <si>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</si>
  <si>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</si>
  <si>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</si>
  <si>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</si>
  <si>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</si>
  <si>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</si>
  <si>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</si>
  <si>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</si>
  <si>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</si>
  <si>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</si>
  <si>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</si>
  <si>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</si>
  <si>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</si>
  <si>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</si>
  <si>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</si>
  <si>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</si>
  <si>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</si>
  <si>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</si>
  <si>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</si>
  <si>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</si>
  <si>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</si>
  <si>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</si>
  <si>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</si>
  <si>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</si>
  <si>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</si>
  <si>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</si>
  <si>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</si>
  <si>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</si>
  <si>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</si>
  <si>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</si>
  <si>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</si>
  <si>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</si>
  <si>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</si>
  <si>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</si>
  <si>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</si>
  <si>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</si>
  <si>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</si>
  <si>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</si>
  <si>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</si>
  <si>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</si>
  <si>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</si>
  <si>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</si>
  <si>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</si>
  <si>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</si>
  <si>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</si>
  <si>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</si>
  <si>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</si>
  <si>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</si>
  <si>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</si>
  <si>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</si>
  <si>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</si>
  <si>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</si>
  <si>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</si>
  <si>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</si>
  <si>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</si>
  <si>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</si>
  <si>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</si>
  <si>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</si>
  <si>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</si>
  <si>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</si>
  <si>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</si>
  <si>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</si>
  <si>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</si>
  <si>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</si>
  <si>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</si>
  <si>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</si>
  <si>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</si>
  <si>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</si>
  <si>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</si>
  <si>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</si>
  <si>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</si>
  <si>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</si>
  <si>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</si>
  <si>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</si>
  <si>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</si>
  <si>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</si>
  <si>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</si>
  <si>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</si>
  <si>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</si>
  <si>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</si>
  <si>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</si>
  <si>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</si>
  <si>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</si>
  <si>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</si>
  <si>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</si>
  <si>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</si>
  <si>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</si>
  <si>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</si>
  <si>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</si>
  <si>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</si>
  <si>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</si>
  <si>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</si>
  <si>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</si>
  <si>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</si>
  <si>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</si>
  <si>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</si>
  <si>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</si>
  <si>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</si>
  <si>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</si>
  <si>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</si>
  <si>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</si>
  <si>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</si>
  <si>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</si>
  <si>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</si>
  <si>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</si>
  <si>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</si>
  <si>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</si>
  <si>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</si>
  <si>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</si>
  <si>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</si>
  <si>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</si>
  <si>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</si>
  <si>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</si>
  <si>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</si>
  <si>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</si>
  <si>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</si>
  <si>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</si>
  <si>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</si>
  <si>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</si>
  <si>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</si>
  <si>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</si>
  <si>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</si>
  <si>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</si>
  <si>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</si>
  <si>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</si>
  <si>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</si>
  <si>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</si>
  <si>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</si>
  <si>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</si>
  <si>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</si>
  <si>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</si>
  <si>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</si>
  <si>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</si>
  <si>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</si>
  <si>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</si>
  <si>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</si>
  <si>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</si>
  <si>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</si>
  <si>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</si>
  <si>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</si>
  <si>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</si>
  <si>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</si>
  <si>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</si>
  <si>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</si>
  <si>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</si>
  <si>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</si>
  <si>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</si>
  <si>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</si>
  <si>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</si>
  <si>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</si>
  <si>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</si>
  <si>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</si>
  <si>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</si>
  <si>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</si>
  <si>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</si>
  <si>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</si>
  <si>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</si>
  <si>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</si>
  <si>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</si>
  <si>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</si>
  <si>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</si>
  <si>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</si>
  <si>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</si>
  <si>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</si>
  <si>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</si>
  <si>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</si>
  <si>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</si>
  <si>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</si>
  <si>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</si>
  <si>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</si>
  <si>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</si>
  <si>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</si>
  <si>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</si>
  <si>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</si>
  <si>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</si>
  <si>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</si>
  <si>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</si>
  <si>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</si>
  <si>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</si>
  <si>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</si>
  <si>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</si>
  <si>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</si>
  <si>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</si>
  <si>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</si>
  <si>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</si>
  <si>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</si>
  <si>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</si>
  <si>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</si>
  <si>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</si>
  <si>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</si>
  <si>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</si>
  <si>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</si>
  <si>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</si>
  <si>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</si>
  <si>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</si>
  <si>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</si>
  <si>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</si>
  <si>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</si>
  <si>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</si>
  <si>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</si>
  <si>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</si>
  <si>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</si>
  <si>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</si>
  <si>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</si>
  <si>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</si>
  <si>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</si>
  <si>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</si>
  <si>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</si>
  <si>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</si>
  <si>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</si>
  <si>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</si>
  <si>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</si>
  <si>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</si>
  <si>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</si>
  <si>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</si>
  <si>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</si>
  <si>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</si>
  <si>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</si>
  <si>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</si>
  <si>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</si>
  <si>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</si>
  <si>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</si>
  <si>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</si>
  <si>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</si>
  <si>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</si>
  <si>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</si>
  <si>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</si>
  <si>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</si>
  <si>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</si>
  <si>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</si>
  <si>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</si>
  <si>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</si>
  <si>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</si>
  <si>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</si>
  <si>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</si>
  <si>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</si>
  <si>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</si>
  <si>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</si>
  <si>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</si>
  <si>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</si>
  <si>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</si>
  <si>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</si>
  <si>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</si>
  <si>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</si>
  <si>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</si>
  <si>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</si>
  <si>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</si>
  <si>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</si>
  <si>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</si>
  <si>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</si>
  <si>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</si>
  <si>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</si>
  <si>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</si>
  <si>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</si>
  <si>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</si>
  <si>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</si>
  <si>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</si>
  <si>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</si>
  <si>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</si>
  <si>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</si>
  <si>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</si>
  <si>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</si>
  <si>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</si>
  <si>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</si>
  <si>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</si>
  <si>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</si>
  <si>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</si>
  <si>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</si>
  <si>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</si>
  <si>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</si>
  <si>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</si>
  <si>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</si>
  <si>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</si>
  <si>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</si>
  <si>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</si>
  <si>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</si>
  <si>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</si>
  <si>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</si>
  <si>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</si>
  <si>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</si>
  <si>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</si>
  <si>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</si>
  <si>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</si>
  <si>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</si>
  <si>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</si>
  <si>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</si>
  <si>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</si>
  <si>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</si>
  <si>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</si>
  <si>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</si>
  <si>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</si>
  <si>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</si>
  <si>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</si>
  <si>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</si>
  <si>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</si>
  <si>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</si>
  <si>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</si>
  <si>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</si>
  <si>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</si>
  <si>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</si>
  <si>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</si>
  <si>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</si>
  <si>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</si>
  <si>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</si>
  <si>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</si>
  <si>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</si>
  <si>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</si>
  <si>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</si>
  <si>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</si>
  <si>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</si>
  <si>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</si>
  <si>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</si>
  <si>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</si>
  <si>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</si>
  <si>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</si>
  <si>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</si>
  <si>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</si>
  <si>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</si>
  <si>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</si>
  <si>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</si>
  <si>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</si>
  <si>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</si>
  <si>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</si>
  <si>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</si>
  <si>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</si>
  <si>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</si>
  <si>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</si>
  <si>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</si>
  <si>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</si>
  <si>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</si>
  <si>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</si>
  <si>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</si>
  <si>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</si>
  <si>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</si>
  <si>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</si>
  <si>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</si>
  <si>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</si>
  <si>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</si>
  <si>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</si>
  <si>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</si>
  <si>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</si>
  <si>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</si>
  <si>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</si>
  <si>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</si>
  <si>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</si>
  <si>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</si>
  <si>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</si>
  <si>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</si>
  <si>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</si>
  <si>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</si>
  <si>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</si>
  <si>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</si>
  <si>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</si>
  <si>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</si>
  <si>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</si>
  <si>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</si>
  <si>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</si>
  <si>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</si>
  <si>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</si>
  <si>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</si>
  <si>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</si>
  <si>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</si>
  <si>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</si>
  <si>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</si>
  <si>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</si>
  <si>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</si>
  <si>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</si>
  <si>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</si>
  <si>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</si>
  <si>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</si>
  <si>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</si>
  <si>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</si>
  <si>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</si>
  <si>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</si>
  <si>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</si>
  <si>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</si>
  <si>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</si>
  <si>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</si>
  <si>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</si>
  <si>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</si>
  <si>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</si>
  <si>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</si>
  <si>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</si>
  <si>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</si>
  <si>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</si>
  <si>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</si>
  <si>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</si>
  <si>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</si>
  <si>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</si>
  <si>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</si>
  <si>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</si>
  <si>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</si>
  <si>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</si>
  <si>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</si>
  <si>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</si>
  <si>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</si>
  <si>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</si>
  <si>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</si>
  <si>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</si>
  <si>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</si>
  <si>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</si>
  <si>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</si>
  <si>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</si>
  <si>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</si>
  <si>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</si>
  <si>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</si>
  <si>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</si>
  <si>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</si>
  <si>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</si>
  <si>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</si>
  <si>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</si>
  <si>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</si>
  <si>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</si>
  <si>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</si>
  <si>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</si>
  <si>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</si>
  <si>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</si>
  <si>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</si>
  <si>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</si>
  <si>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</si>
  <si>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</si>
  <si>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</si>
  <si>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</si>
  <si>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</si>
  <si>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</si>
  <si>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</si>
  <si>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</si>
  <si>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</si>
  <si>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</si>
  <si>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</si>
  <si>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</si>
  <si>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</si>
  <si>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</si>
  <si>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</si>
  <si>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</si>
  <si>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</si>
  <si>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</si>
  <si>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</si>
  <si>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</si>
  <si>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</si>
  <si>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</si>
  <si>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</si>
  <si>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</si>
  <si>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</si>
  <si>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</si>
  <si>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</si>
  <si>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</si>
  <si>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</si>
  <si>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</si>
  <si>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</si>
  <si>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</si>
  <si>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</si>
  <si>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</si>
  <si>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</si>
  <si>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</si>
  <si>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</si>
  <si>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</si>
  <si>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</si>
  <si>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</si>
  <si>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</si>
  <si>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</si>
  <si>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</si>
  <si>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</si>
  <si>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</si>
  <si>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</si>
  <si>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</si>
  <si>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</si>
  <si>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</si>
  <si>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</si>
  <si>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</si>
  <si>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</si>
  <si>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</si>
  <si>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</si>
  <si>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</si>
  <si>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</si>
  <si>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</si>
  <si>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</si>
  <si>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</si>
  <si>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</si>
  <si>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</si>
  <si>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</si>
  <si>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</si>
  <si>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</si>
  <si>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</si>
  <si>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</si>
  <si>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</si>
  <si>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</si>
  <si>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</si>
  <si>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</si>
  <si>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</si>
  <si>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</si>
  <si>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</si>
  <si>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</si>
  <si>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</si>
  <si>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</si>
  <si>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</si>
  <si>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</si>
  <si>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</si>
  <si>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</si>
  <si>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</si>
  <si>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</si>
  <si>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</si>
  <si>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</si>
  <si>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</si>
  <si>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</si>
  <si>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</si>
  <si>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</si>
  <si>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</si>
  <si>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</si>
  <si>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</si>
  <si>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</si>
  <si>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</si>
  <si>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</si>
  <si>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</si>
  <si>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</si>
  <si>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</si>
  <si>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</si>
  <si>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</si>
  <si>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</si>
  <si>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</si>
  <si>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</si>
  <si>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</si>
  <si>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</si>
  <si>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</si>
  <si>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</si>
  <si>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</si>
  <si>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</si>
  <si>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</si>
  <si>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</si>
  <si>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</si>
  <si>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</si>
  <si>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</si>
  <si>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</si>
  <si>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</si>
  <si>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</si>
  <si>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</si>
  <si>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</si>
  <si>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</si>
  <si>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</si>
  <si>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</si>
  <si>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</si>
  <si>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</si>
  <si>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</si>
  <si>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</si>
  <si>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</si>
  <si>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</si>
  <si>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</si>
  <si>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</si>
  <si>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</si>
  <si>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</si>
  <si>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</si>
  <si>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</si>
  <si>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</si>
  <si>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</si>
  <si>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</si>
  <si>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</si>
  <si>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</si>
  <si>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</si>
  <si>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</si>
  <si>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</si>
  <si>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</si>
  <si>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</si>
  <si>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</si>
  <si>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</si>
  <si>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</si>
  <si>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</si>
  <si>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</si>
  <si>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</si>
  <si>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</si>
  <si>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</si>
  <si>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</si>
  <si>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</si>
  <si>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</si>
  <si>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</si>
  <si>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</si>
  <si>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</si>
  <si>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</si>
  <si>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</si>
  <si>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</si>
  <si>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</si>
  <si>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</si>
  <si>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</si>
  <si>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</si>
  <si>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</si>
  <si>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</si>
  <si>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</si>
  <si>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</si>
  <si>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</si>
  <si>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</si>
  <si>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</si>
  <si>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</si>
  <si>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</si>
  <si>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</si>
  <si>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</si>
  <si>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</si>
  <si>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</si>
  <si>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</si>
  <si>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</si>
  <si>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</si>
  <si>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</si>
  <si>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</si>
  <si>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</si>
  <si>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</si>
  <si>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</si>
  <si>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</si>
  <si>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</si>
  <si>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</si>
  <si>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</si>
  <si>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</si>
  <si>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</si>
  <si>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</si>
  <si>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</si>
  <si>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</si>
  <si>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</si>
  <si>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</si>
  <si>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</si>
  <si>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</si>
  <si>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</si>
  <si>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</si>
  <si>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</si>
  <si>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</si>
  <si>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</si>
  <si>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</si>
  <si>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</si>
  <si>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</si>
  <si>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</si>
  <si>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</si>
  <si>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</si>
  <si>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</si>
  <si>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</si>
  <si>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</si>
  <si>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</si>
  <si>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</si>
  <si>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</si>
  <si>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</si>
  <si>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</si>
  <si>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</si>
  <si>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</si>
  <si>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</si>
  <si>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</si>
  <si>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</si>
  <si>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</si>
  <si>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</si>
  <si>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</si>
  <si>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</si>
  <si>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</si>
  <si>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</si>
  <si>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</si>
  <si>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</si>
  <si>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</si>
  <si>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</si>
  <si>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</si>
  <si>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</si>
  <si>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</si>
  <si>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</si>
  <si>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</si>
  <si>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</si>
  <si>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</si>
  <si>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</si>
  <si>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</si>
  <si>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</si>
  <si>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</si>
  <si>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</si>
  <si>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</si>
  <si>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</si>
  <si>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</si>
  <si>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</si>
  <si>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</si>
  <si>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</si>
  <si>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</si>
  <si>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</si>
  <si>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</si>
  <si>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</si>
  <si>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</si>
  <si>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</si>
  <si>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</si>
  <si>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</si>
  <si>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</si>
  <si>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</si>
  <si>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</si>
  <si>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</si>
  <si>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</si>
  <si>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</si>
  <si>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</si>
  <si>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</si>
  <si>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</si>
  <si>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</si>
  <si>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</si>
  <si>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</si>
  <si>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</si>
  <si>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</si>
  <si>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</si>
  <si>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</si>
  <si>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</si>
  <si>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</si>
  <si>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</si>
  <si>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</si>
  <si>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</si>
  <si>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</si>
  <si>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</si>
  <si>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</si>
  <si>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</si>
  <si>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</si>
  <si>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</si>
  <si>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</si>
  <si>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</si>
  <si>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</si>
  <si>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</si>
  <si>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</si>
  <si>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</si>
  <si>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</si>
  <si>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</si>
  <si>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</si>
  <si>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</si>
  <si>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</si>
  <si>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</si>
  <si>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</si>
  <si>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</si>
  <si>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</si>
  <si>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</si>
  <si>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</si>
  <si>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</si>
  <si>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</si>
  <si>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</si>
  <si>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</si>
  <si>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</si>
  <si>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</si>
  <si>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</si>
  <si>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</si>
  <si>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</si>
  <si>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</si>
  <si>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</si>
  <si>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</si>
  <si>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</si>
  <si>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</si>
  <si>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</si>
  <si>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</si>
  <si>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</si>
  <si>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</si>
  <si>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</si>
  <si>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</si>
  <si>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</si>
  <si>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</si>
  <si>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</si>
  <si>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</si>
  <si>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</si>
  <si>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</si>
  <si>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</si>
  <si>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</si>
  <si>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</si>
  <si>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</si>
  <si>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</si>
  <si>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</si>
  <si>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</si>
  <si>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</si>
  <si>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</si>
  <si>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</si>
  <si>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</si>
  <si>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</si>
  <si>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</si>
  <si>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</si>
  <si>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</si>
  <si>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</si>
  <si>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</si>
  <si>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</si>
  <si>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</si>
  <si>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</si>
  <si>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</si>
  <si>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</si>
  <si>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</si>
  <si>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</si>
  <si>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</si>
  <si>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</si>
  <si>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</si>
  <si>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</si>
  <si>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</si>
  <si>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</si>
  <si>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</si>
  <si>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</si>
  <si>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</si>
  <si>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</si>
  <si>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</si>
  <si>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</si>
  <si>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</si>
  <si>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</si>
  <si>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</si>
  <si>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</si>
  <si>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</si>
  <si>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</si>
  <si>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</si>
  <si>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</si>
  <si>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</si>
  <si>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</si>
  <si>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</si>
  <si>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</si>
  <si>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</si>
  <si>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</si>
  <si>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</si>
  <si>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</si>
  <si>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</si>
  <si>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</si>
  <si>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</si>
  <si>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</si>
  <si>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</si>
  <si>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</si>
  <si>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</si>
  <si>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</si>
  <si>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</si>
  <si>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</si>
  <si>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</si>
  <si>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</si>
  <si>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</si>
  <si>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</si>
  <si>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</si>
  <si>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</si>
  <si>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</si>
  <si>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</si>
  <si>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</si>
  <si>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</si>
  <si>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</si>
  <si>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</si>
  <si>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</si>
  <si>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</si>
  <si>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</si>
  <si>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</si>
  <si>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</si>
  <si>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</si>
  <si>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</si>
  <si>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</si>
  <si>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</si>
  <si>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</si>
  <si>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</si>
  <si>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</si>
  <si>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</si>
  <si>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</si>
  <si>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</si>
  <si>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</si>
  <si>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</si>
  <si>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</si>
  <si>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</si>
  <si>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</si>
  <si>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</si>
  <si>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</si>
  <si>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</si>
  <si>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</si>
  <si>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</si>
  <si>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</si>
  <si>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</si>
  <si>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</si>
  <si>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</si>
  <si>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</si>
  <si>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</si>
  <si>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</si>
  <si>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</si>
  <si>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</si>
  <si>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</si>
  <si>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</si>
  <si>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</si>
  <si>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</si>
  <si>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</si>
  <si>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</si>
  <si>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</si>
  <si>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</si>
  <si>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</si>
  <si>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</si>
  <si>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</si>
  <si>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</si>
  <si>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</si>
  <si>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</si>
  <si>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</si>
  <si>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</si>
  <si>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</si>
  <si>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</si>
  <si>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</si>
  <si>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</si>
  <si>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</si>
  <si>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</si>
  <si>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</si>
  <si>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</si>
  <si>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</si>
  <si>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</si>
  <si>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</si>
  <si>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</si>
  <si>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</si>
  <si>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</si>
  <si>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</si>
  <si>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</si>
  <si>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</si>
  <si>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</si>
  <si>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</si>
  <si>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</si>
  <si>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</si>
  <si>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</si>
  <si>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</si>
  <si>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</si>
  <si>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</si>
  <si>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</si>
  <si>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</si>
  <si>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</si>
  <si>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</si>
  <si>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</si>
  <si>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</si>
  <si>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</si>
  <si>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</si>
  <si>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</si>
  <si>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</si>
  <si>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</si>
  <si>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</si>
  <si>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</si>
  <si>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</si>
  <si>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</si>
  <si>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</si>
  <si>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</si>
  <si>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</si>
  <si>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</si>
  <si>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</si>
  <si>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</si>
  <si>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</si>
  <si>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</si>
  <si>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</si>
  <si>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</si>
  <si>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</si>
  <si>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</si>
  <si>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</si>
  <si>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</si>
  <si>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</si>
  <si>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</si>
  <si>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</si>
  <si>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</si>
  <si>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</si>
  <si>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</si>
  <si>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</si>
  <si>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</si>
  <si>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</si>
  <si>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</si>
  <si>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</si>
  <si>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</si>
  <si>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</si>
  <si>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</si>
  <si>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</si>
  <si>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</si>
  <si>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</si>
  <si>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</si>
  <si>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</si>
  <si>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</si>
  <si>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</si>
  <si>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</si>
  <si>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</si>
  <si>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</si>
  <si>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</si>
  <si>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</si>
  <si>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</si>
  <si>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</si>
  <si>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</si>
  <si>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</si>
  <si>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</si>
  <si>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</si>
  <si>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</si>
  <si>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</si>
  <si>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</si>
  <si>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</si>
  <si>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</si>
  <si>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</si>
  <si>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</si>
  <si>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</si>
  <si>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</si>
  <si>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</si>
  <si>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</si>
  <si>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</si>
  <si>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</si>
  <si>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</si>
  <si>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</si>
  <si>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</si>
  <si>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</si>
  <si>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</si>
  <si>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</si>
  <si>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</si>
  <si>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</si>
  <si>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</si>
  <si>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</si>
  <si>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</si>
  <si>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</si>
  <si>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</si>
  <si>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</si>
  <si>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</si>
  <si>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</si>
  <si>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</si>
  <si>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</si>
  <si>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</si>
  <si>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</si>
  <si>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</si>
  <si>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</si>
  <si>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</si>
  <si>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</si>
  <si>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</si>
  <si>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</si>
  <si>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</si>
  <si>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</si>
  <si>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</si>
  <si>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</si>
  <si>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</si>
  <si>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</si>
  <si>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</si>
  <si>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</si>
  <si>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</si>
  <si>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</si>
  <si>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</si>
  <si>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</si>
  <si>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</si>
  <si>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</si>
  <si>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</si>
  <si>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</si>
  <si>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</si>
  <si>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</si>
  <si>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</si>
  <si>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</si>
  <si>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</si>
  <si>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</si>
  <si>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</si>
  <si>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</si>
  <si>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</si>
  <si>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</si>
  <si>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</si>
  <si>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</si>
  <si>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</si>
  <si>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</si>
  <si>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</si>
  <si>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</si>
  <si>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</si>
  <si>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</si>
  <si>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</si>
  <si>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</si>
  <si>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</si>
  <si>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</si>
  <si>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</si>
  <si>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</si>
  <si>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</si>
  <si>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</si>
  <si>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</si>
  <si>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</si>
  <si>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</si>
  <si>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</si>
  <si>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</si>
  <si>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</si>
  <si>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</si>
  <si>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</si>
  <si>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</si>
  <si>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</si>
  <si>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</si>
  <si>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</si>
  <si>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</si>
  <si>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</si>
  <si>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</si>
  <si>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</si>
  <si>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</si>
  <si>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</si>
  <si>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</si>
  <si>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</si>
  <si>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</si>
  <si>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</si>
  <si>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</si>
  <si>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</si>
  <si>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</si>
  <si>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</si>
  <si>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</si>
  <si>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</si>
  <si>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</si>
  <si>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</si>
  <si>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</si>
  <si>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</si>
  <si>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</si>
  <si>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</si>
  <si>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</si>
  <si>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</si>
  <si>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</si>
  <si>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</si>
  <si>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</si>
  <si>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</si>
  <si>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</si>
  <si>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</si>
  <si>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</si>
  <si>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</si>
  <si>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</si>
  <si>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</si>
  <si>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</si>
  <si>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</si>
  <si>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</si>
  <si>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</si>
  <si>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</si>
  <si>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</si>
  <si>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</si>
  <si>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</si>
  <si>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</si>
  <si>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</si>
  <si>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</si>
  <si>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</si>
  <si>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</si>
  <si>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</si>
  <si>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</si>
  <si>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</si>
  <si>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</si>
  <si>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</si>
  <si>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</si>
  <si>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</si>
  <si>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</si>
  <si>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</si>
  <si>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</si>
  <si>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</si>
  <si>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</si>
  <si>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</si>
  <si>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</si>
  <si>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</si>
  <si>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</si>
  <si>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</si>
  <si>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</si>
  <si>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</si>
  <si>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</si>
  <si>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</si>
  <si>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</si>
  <si>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</si>
  <si>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</si>
  <si>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</si>
  <si>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</si>
  <si>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</si>
  <si>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</si>
  <si>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</si>
  <si>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</si>
  <si>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</si>
  <si>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</si>
  <si>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</si>
  <si>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</si>
  <si>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</si>
  <si>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</si>
  <si>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</si>
  <si>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</si>
  <si>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</si>
  <si>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</si>
  <si>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</si>
  <si>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</si>
  <si>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</si>
  <si>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</si>
  <si>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</si>
  <si>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</si>
  <si>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</si>
  <si>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</si>
  <si>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</si>
  <si>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</si>
  <si>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</si>
  <si>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</si>
  <si>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</si>
  <si>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</si>
  <si>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</si>
  <si>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</si>
  <si>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</si>
  <si>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</si>
  <si>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</si>
  <si>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</si>
  <si>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</si>
  <si>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</si>
  <si>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</si>
  <si>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</si>
  <si>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</si>
  <si>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</si>
  <si>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</si>
  <si>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</si>
  <si>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</si>
  <si>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</si>
  <si>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</si>
  <si>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</si>
  <si>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</si>
  <si>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</si>
  <si>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</si>
  <si>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</si>
  <si>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</si>
  <si>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</si>
  <si>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</si>
  <si>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</si>
  <si>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</si>
  <si>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</si>
  <si>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</si>
  <si>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</si>
  <si>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</si>
  <si>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</si>
  <si>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</si>
  <si>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</si>
  <si>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</si>
  <si>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</si>
  <si>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</si>
  <si>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</si>
  <si>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</si>
  <si>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</si>
  <si>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</si>
  <si>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</si>
  <si>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</si>
  <si>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</si>
  <si>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</si>
  <si>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</si>
  <si>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</si>
  <si>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</si>
  <si>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</si>
  <si>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</si>
  <si>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</si>
  <si>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</si>
  <si>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</si>
  <si>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</si>
  <si>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</si>
  <si>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</si>
  <si>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</si>
  <si>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</si>
  <si>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</si>
  <si>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</si>
  <si>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</si>
  <si>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</si>
  <si>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</si>
  <si>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</si>
  <si>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</si>
  <si>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</si>
  <si>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</si>
  <si>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</si>
  <si>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</si>
  <si>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</si>
  <si>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</si>
  <si>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</si>
  <si>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</si>
  <si>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</si>
  <si>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</si>
  <si>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</si>
  <si>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</si>
  <si>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</si>
  <si>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</si>
  <si>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</si>
  <si>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</si>
  <si>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</si>
  <si>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</si>
  <si>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</si>
  <si>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</si>
  <si>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</si>
  <si>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</si>
  <si>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</si>
  <si>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</si>
  <si>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</si>
  <si>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</si>
  <si>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</si>
  <si>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</si>
  <si>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</si>
  <si>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</si>
  <si>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</si>
  <si>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</si>
  <si>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</si>
  <si>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</si>
  <si>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</si>
  <si>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</si>
  <si>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</si>
  <si>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</si>
  <si>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</si>
  <si>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</si>
  <si>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</si>
  <si>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</si>
  <si>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</si>
  <si>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</si>
  <si>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</si>
  <si>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</si>
  <si>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</si>
  <si>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</si>
  <si>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</si>
  <si>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</si>
  <si>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</si>
  <si>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</si>
  <si>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</si>
  <si>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</si>
  <si>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</si>
  <si>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</si>
  <si>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</si>
  <si>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</si>
  <si>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</si>
  <si>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</si>
  <si>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</si>
  <si>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</si>
  <si>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</si>
  <si>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</si>
  <si>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</si>
  <si>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</si>
  <si>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</si>
  <si>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</si>
  <si>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</si>
  <si>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</si>
  <si>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</si>
  <si>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</si>
  <si>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</si>
  <si>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</si>
  <si>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</si>
  <si>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</si>
  <si>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</si>
  <si>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</si>
  <si>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</si>
  <si>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</si>
  <si>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</si>
  <si>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</si>
  <si>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</si>
  <si>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</si>
  <si>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</si>
  <si>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</si>
  <si>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</si>
  <si>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</si>
  <si>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</si>
  <si>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</si>
  <si>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</si>
  <si>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</si>
  <si>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</si>
  <si>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</si>
  <si>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</si>
  <si>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</si>
  <si>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</si>
  <si>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</si>
  <si>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</si>
  <si>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</si>
  <si>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</si>
  <si>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</si>
  <si>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</si>
  <si>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</si>
  <si>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</si>
  <si>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</si>
  <si>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</si>
  <si>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</si>
  <si>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</si>
  <si>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</si>
  <si>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</si>
  <si>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</si>
  <si>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</si>
  <si>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</si>
  <si>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</si>
  <si>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</si>
  <si>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</si>
  <si>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</si>
  <si>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</si>
  <si>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</si>
  <si>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</si>
  <si>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</si>
  <si>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</si>
  <si>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</si>
  <si>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</si>
  <si>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</si>
  <si>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</si>
  <si>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</si>
  <si>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</si>
  <si>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</si>
  <si>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</si>
  <si>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</si>
  <si>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</si>
  <si>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</si>
  <si>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</si>
  <si>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</si>
  <si>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</si>
  <si>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</si>
  <si>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</si>
  <si>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</si>
  <si>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</si>
  <si>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</si>
  <si>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</si>
  <si>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</si>
  <si>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</si>
  <si>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</si>
  <si>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</si>
  <si>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</si>
  <si>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</si>
  <si>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</si>
  <si>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</si>
  <si>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</si>
  <si>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</si>
  <si>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</si>
  <si>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</si>
  <si>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</si>
  <si>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</si>
  <si>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</si>
  <si>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</si>
  <si>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</si>
  <si>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</si>
  <si>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</si>
  <si>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</si>
  <si>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</si>
  <si>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</si>
  <si>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</si>
  <si>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</si>
  <si>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</si>
  <si>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</si>
  <si>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</si>
  <si>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</si>
  <si>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</si>
  <si>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</si>
  <si>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</si>
  <si>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</si>
  <si>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</si>
  <si>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</si>
  <si>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</si>
  <si>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</si>
  <si>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</si>
  <si>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</si>
  <si>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</si>
  <si>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</si>
  <si>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</si>
  <si>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</si>
  <si>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</si>
  <si>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</si>
  <si>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</si>
  <si>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</si>
  <si>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</si>
  <si>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</si>
  <si>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</si>
  <si>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</si>
  <si>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</si>
  <si>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</si>
  <si>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</si>
  <si>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</si>
  <si>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</si>
  <si>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</si>
  <si>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</si>
  <si>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</si>
  <si>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</si>
  <si>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</si>
  <si>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</si>
  <si>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</si>
  <si>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</si>
  <si>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</si>
  <si>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</si>
  <si>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</si>
  <si>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</si>
  <si>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</si>
  <si>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</si>
  <si>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</si>
  <si>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</si>
  <si>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</si>
  <si>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</si>
  <si>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</si>
  <si>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</si>
  <si>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</si>
  <si>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</si>
  <si>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</si>
  <si>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</si>
  <si>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</si>
  <si>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</si>
  <si>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</si>
  <si>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</si>
  <si>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</si>
  <si>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</si>
  <si>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</si>
  <si>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</si>
  <si>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</si>
  <si>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</si>
  <si>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</si>
  <si>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</si>
  <si>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</si>
  <si>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</si>
  <si>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</si>
  <si>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</si>
  <si>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</si>
  <si>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</si>
  <si>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</si>
  <si>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</si>
  <si>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</si>
  <si>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</si>
  <si>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</si>
  <si>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</si>
  <si>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</si>
  <si>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</si>
  <si>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</si>
  <si>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</si>
  <si>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</si>
  <si>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</si>
  <si>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</si>
  <si>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</si>
  <si>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</si>
  <si>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</si>
  <si>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</si>
  <si>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</si>
  <si>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</si>
  <si>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</si>
  <si>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</si>
  <si>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</si>
  <si>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</si>
  <si>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</si>
  <si>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</si>
  <si>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</si>
  <si>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</si>
  <si>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</si>
  <si>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</si>
  <si>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</si>
  <si>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</si>
  <si>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</si>
  <si>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</si>
  <si>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</si>
  <si>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</si>
  <si>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</si>
  <si>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</si>
  <si>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</si>
  <si>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</si>
  <si>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</si>
  <si>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</si>
  <si>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</si>
  <si>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</si>
  <si>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</si>
  <si>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</si>
  <si>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</si>
  <si>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</si>
  <si>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</si>
  <si>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</si>
  <si>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</si>
  <si>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</si>
  <si>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</si>
  <si>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</si>
  <si>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</si>
  <si>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</si>
  <si>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</si>
  <si>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</si>
  <si>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</si>
  <si>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</si>
  <si>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</si>
  <si>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</si>
  <si>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</si>
  <si>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</si>
  <si>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</si>
  <si>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</si>
  <si>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</si>
  <si>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</si>
  <si>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</si>
  <si>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</si>
  <si>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</si>
  <si>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</si>
  <si>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</si>
  <si>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</si>
  <si>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</si>
  <si>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</si>
  <si>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</si>
  <si>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</si>
  <si>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</si>
  <si>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</si>
  <si>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</si>
  <si>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</si>
  <si>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</si>
  <si>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</si>
  <si>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</si>
  <si>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</si>
  <si>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</si>
  <si>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</si>
  <si>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</si>
  <si>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</si>
  <si>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</si>
  <si>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</si>
  <si>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</si>
  <si>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</si>
  <si>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</si>
  <si>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</si>
  <si>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</si>
  <si>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</si>
  <si>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</si>
  <si>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</si>
  <si>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</si>
  <si>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</si>
  <si>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</si>
  <si>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</si>
  <si>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</si>
  <si>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</si>
  <si>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</si>
  <si>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</si>
  <si>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</si>
  <si>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</si>
  <si>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</si>
  <si>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</si>
  <si>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</si>
  <si>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</si>
  <si>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</si>
  <si>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</si>
  <si>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</si>
  <si>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</si>
  <si>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</si>
  <si>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</si>
  <si>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</si>
  <si>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</si>
  <si>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</si>
  <si>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</si>
  <si>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</si>
  <si>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</si>
  <si>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</si>
  <si>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</si>
  <si>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</si>
  <si>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</si>
  <si>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</si>
  <si>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</si>
  <si>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</si>
  <si>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</si>
  <si>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</si>
  <si>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</si>
  <si>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</si>
  <si>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</si>
  <si>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</si>
  <si>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</si>
  <si>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</si>
  <si>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</si>
  <si>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</si>
  <si>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</si>
  <si>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</si>
  <si>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</si>
  <si>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</si>
  <si>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</si>
  <si>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</si>
  <si>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</si>
  <si>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</si>
  <si>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</si>
  <si>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</si>
  <si>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</si>
  <si>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</si>
  <si>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</si>
  <si>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</si>
  <si>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</si>
  <si>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</si>
  <si>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</si>
  <si>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</si>
  <si>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</si>
  <si>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</si>
  <si>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</si>
  <si>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</si>
  <si>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</si>
  <si>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</si>
  <si>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</si>
  <si>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</si>
  <si>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</si>
  <si>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</si>
  <si>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</si>
  <si>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</si>
  <si>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</si>
  <si>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</si>
  <si>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</si>
  <si>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</si>
  <si>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</si>
  <si>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</si>
  <si>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</si>
  <si>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</si>
  <si>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</si>
  <si>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</si>
  <si>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</si>
  <si>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</si>
  <si>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</si>
  <si>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</si>
  <si>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</si>
  <si>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</si>
  <si>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</si>
  <si>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</si>
  <si>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</si>
  <si>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</si>
  <si>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</si>
  <si>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</si>
  <si>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</si>
  <si>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</si>
  <si>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</si>
  <si>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</si>
  <si>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</si>
  <si>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</si>
  <si>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</si>
  <si>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</si>
  <si>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</si>
  <si>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</si>
  <si>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</si>
  <si>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</si>
  <si>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</si>
  <si>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</si>
  <si>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</si>
  <si>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</si>
  <si>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</si>
  <si>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</si>
  <si>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</si>
  <si>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</si>
  <si>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</si>
  <si>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</si>
  <si>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</si>
  <si>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</si>
  <si>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</si>
  <si>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</si>
  <si>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</si>
  <si>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</si>
  <si>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</si>
  <si>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</si>
  <si>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</si>
  <si>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</si>
  <si>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</si>
  <si>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</si>
  <si>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</si>
  <si>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</si>
  <si>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</si>
  <si>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</si>
  <si>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</si>
  <si>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</si>
  <si>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</si>
  <si>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</si>
  <si>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</si>
  <si>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</si>
  <si>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</si>
  <si>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</si>
  <si>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</si>
  <si>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</si>
  <si>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</si>
  <si>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</si>
  <si>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</si>
  <si>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</si>
  <si>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</si>
  <si>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</si>
  <si>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</si>
  <si>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</si>
  <si>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</si>
  <si>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</si>
  <si>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</si>
  <si>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</si>
  <si>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</si>
  <si>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</si>
  <si>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</si>
  <si>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</si>
  <si>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</si>
  <si>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</si>
  <si>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</si>
  <si>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</si>
  <si>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</si>
  <si>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</si>
  <si>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</si>
  <si>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</si>
  <si>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</si>
  <si>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</si>
  <si>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</si>
  <si>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</si>
  <si>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</si>
  <si>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</si>
  <si>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</si>
  <si>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</si>
  <si>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</si>
  <si>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</si>
  <si>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</si>
  <si>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</si>
  <si>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</si>
  <si>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</si>
  <si>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</si>
  <si>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</si>
  <si>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</si>
  <si>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</si>
  <si>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</si>
  <si>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</si>
  <si>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</si>
  <si>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</si>
  <si>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</si>
  <si>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</si>
  <si>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</si>
  <si>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</si>
  <si>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</si>
  <si>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</si>
  <si>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</si>
  <si>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</si>
  <si>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</si>
  <si>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</si>
  <si>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</si>
  <si>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</si>
  <si>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</si>
  <si>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</si>
  <si>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</si>
  <si>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</si>
  <si>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</si>
  <si>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</si>
  <si>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</si>
  <si>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</si>
  <si>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</si>
  <si>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</si>
  <si>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</si>
  <si>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</si>
  <si>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</si>
  <si>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</si>
  <si>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</si>
  <si>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</si>
  <si>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</si>
  <si>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</si>
  <si>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</si>
  <si>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</si>
  <si>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</si>
  <si>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</si>
  <si>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</si>
  <si>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</si>
  <si>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</si>
  <si>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</si>
  <si>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</si>
  <si>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</si>
  <si>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</si>
  <si>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</si>
  <si>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</si>
  <si>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</si>
  <si>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</si>
  <si>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</si>
  <si>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</si>
  <si>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</si>
  <si>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</si>
  <si>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</si>
  <si>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</si>
  <si>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</si>
  <si>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</si>
  <si>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</si>
  <si>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</si>
  <si>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</si>
  <si>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</si>
  <si>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</si>
  <si>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</si>
  <si>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</si>
  <si>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</si>
  <si>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</si>
  <si>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</si>
  <si>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</si>
  <si>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</si>
  <si>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</si>
  <si>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</si>
  <si>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</si>
  <si>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</si>
  <si>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</si>
  <si>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</si>
  <si>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</si>
  <si>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</si>
  <si>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</si>
  <si>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</si>
  <si>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</si>
  <si>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</si>
  <si>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</si>
  <si>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</si>
  <si>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</si>
  <si>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</si>
  <si>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</si>
  <si>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</si>
  <si>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</si>
  <si>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</si>
  <si>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</si>
  <si>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</si>
  <si>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</si>
  <si>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</si>
  <si>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</si>
  <si>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</si>
  <si>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</si>
  <si>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</si>
  <si>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</si>
  <si>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</si>
  <si>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</si>
  <si>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</si>
  <si>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</si>
  <si>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</si>
  <si>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</si>
  <si>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</si>
  <si>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</si>
  <si>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</si>
  <si>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</si>
  <si>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</si>
  <si>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</si>
  <si>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</si>
  <si>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</si>
  <si>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</si>
  <si>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</si>
  <si>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</si>
  <si>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</si>
  <si>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</si>
  <si>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</si>
  <si>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</si>
  <si>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</si>
  <si>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</si>
  <si>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</si>
  <si>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</si>
  <si>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</si>
  <si>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</si>
  <si>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</si>
  <si>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</si>
  <si>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</si>
  <si>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</si>
  <si>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</si>
  <si>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</si>
  <si>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</si>
  <si>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</si>
  <si>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</si>
  <si>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</si>
  <si>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</si>
  <si>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</si>
  <si>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</si>
  <si>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</si>
  <si>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</si>
  <si>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</si>
  <si>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</si>
  <si>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</si>
  <si>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</si>
  <si>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</si>
  <si>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</si>
  <si>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</si>
  <si>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</si>
  <si>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</si>
  <si>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</si>
  <si>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</si>
  <si>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</si>
  <si>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</si>
  <si>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</si>
  <si>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</si>
  <si>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</si>
  <si>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</si>
  <si>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</si>
  <si>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</si>
  <si>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</si>
  <si>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</si>
  <si>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</si>
  <si>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</si>
  <si>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</si>
  <si>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</si>
  <si>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</si>
  <si>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</si>
  <si>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</si>
  <si>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</si>
  <si>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</si>
  <si>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</si>
  <si>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</si>
  <si>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</si>
  <si>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</si>
  <si>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</si>
  <si>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</si>
  <si>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</si>
  <si>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</si>
  <si>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</si>
  <si>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</si>
  <si>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</si>
  <si>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</si>
  <si>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</si>
  <si>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</si>
  <si>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</si>
  <si>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</si>
  <si>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</si>
  <si>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</si>
  <si>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</si>
  <si>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</si>
  <si>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</si>
  <si>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</si>
  <si>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</si>
  <si>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</si>
  <si>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</si>
  <si>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</si>
  <si>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</si>
  <si>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</si>
  <si>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</si>
  <si>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</si>
  <si>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</si>
  <si>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</si>
  <si>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</si>
  <si>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</si>
  <si>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</si>
  <si>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</si>
  <si>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</si>
  <si>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</si>
  <si>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</si>
  <si>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</si>
  <si>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</si>
  <si>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</si>
  <si>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</si>
  <si>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</si>
  <si>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</si>
  <si>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</si>
  <si>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</si>
  <si>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</si>
  <si>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</si>
  <si>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</si>
  <si>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</si>
  <si>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</si>
  <si>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</si>
  <si>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</si>
  <si>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</si>
  <si>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</si>
  <si>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</si>
  <si>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</si>
  <si>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</si>
  <si>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</si>
  <si>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</si>
  <si>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</si>
  <si>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</si>
  <si>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</si>
  <si>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</si>
  <si>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</si>
  <si>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</si>
  <si>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</si>
  <si>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</si>
  <si>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</si>
  <si>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</si>
  <si>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</si>
  <si>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</si>
  <si>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</si>
  <si>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</si>
  <si>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</si>
  <si>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</si>
  <si>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</si>
  <si>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</si>
  <si>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</si>
  <si>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</si>
  <si>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</si>
  <si>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</si>
  <si>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</si>
  <si>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</si>
  <si>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</si>
  <si>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</si>
  <si>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</si>
  <si>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</si>
  <si>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</si>
  <si>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</si>
  <si>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</si>
  <si>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</si>
  <si>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</si>
  <si>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</si>
  <si>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</si>
  <si>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</si>
  <si>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</si>
  <si>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</si>
  <si>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</si>
  <si>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</si>
  <si>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</si>
  <si>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</si>
  <si>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</si>
  <si>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</si>
  <si>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</si>
  <si>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</si>
  <si>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</si>
  <si>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</si>
  <si>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</si>
  <si>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</si>
  <si>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</si>
  <si>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</si>
  <si>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</si>
  <si>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</si>
  <si>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</si>
  <si>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</si>
  <si>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</si>
  <si>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</si>
  <si>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</si>
  <si>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</si>
  <si>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</si>
  <si>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</si>
  <si>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</si>
  <si>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</si>
  <si>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</si>
  <si>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</si>
  <si>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</si>
  <si>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</si>
  <si>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</si>
  <si>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</si>
  <si>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</si>
  <si>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</si>
  <si>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</si>
  <si>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</si>
  <si>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</si>
  <si>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</si>
  <si>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</si>
  <si>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</si>
  <si>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</si>
  <si>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</si>
  <si>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</si>
  <si>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</si>
  <si>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</si>
  <si>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</si>
  <si>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</si>
  <si>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</si>
  <si>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</si>
  <si>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</si>
  <si>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</si>
  <si>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</si>
  <si>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</si>
  <si>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</si>
  <si>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</si>
  <si>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</si>
  <si>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</si>
  <si>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</si>
  <si>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</si>
  <si>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</si>
  <si>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</si>
  <si>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</si>
  <si>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</si>
  <si>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</si>
  <si>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</si>
  <si>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</si>
  <si>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</si>
  <si>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</si>
  <si>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</si>
  <si>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</si>
  <si>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</si>
  <si>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</si>
  <si>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</si>
  <si>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</si>
  <si>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</si>
  <si>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</si>
  <si>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</si>
  <si>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</si>
  <si>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</si>
  <si>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</si>
  <si>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</si>
  <si>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</si>
  <si>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</si>
  <si>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</si>
  <si>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</si>
  <si>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</si>
  <si>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</si>
  <si>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</si>
  <si>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</si>
  <si>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</si>
  <si>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</si>
  <si>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</si>
  <si>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</si>
  <si>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</si>
  <si>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</si>
  <si>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</si>
  <si>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</si>
  <si>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</si>
  <si>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</si>
  <si>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</si>
  <si>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</si>
  <si>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</si>
  <si>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</si>
  <si>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</si>
  <si>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</si>
  <si>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</si>
  <si>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</si>
  <si>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</si>
  <si>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</si>
  <si>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</si>
  <si>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</si>
  <si>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</si>
  <si>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</si>
  <si>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</si>
  <si>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</si>
  <si>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</si>
  <si>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</si>
  <si>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</si>
  <si>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</si>
  <si>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</si>
  <si>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</si>
  <si>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</si>
  <si>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</si>
  <si>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</si>
  <si>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</si>
  <si>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</si>
  <si>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</si>
  <si>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</si>
  <si>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</si>
  <si>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</si>
  <si>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</si>
  <si>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</si>
  <si>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</si>
  <si>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</si>
  <si>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</si>
  <si>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</si>
  <si>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</si>
  <si>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</si>
  <si>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</si>
  <si>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</si>
  <si>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</si>
  <si>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</si>
  <si>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</si>
  <si>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</si>
  <si>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</si>
  <si>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</si>
  <si>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</si>
  <si>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</si>
  <si>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</si>
  <si>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</si>
  <si>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</si>
  <si>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</si>
  <si>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</si>
  <si>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</si>
  <si>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</si>
  <si>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</si>
  <si>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</si>
  <si>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</si>
  <si>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</si>
  <si>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</si>
  <si>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</si>
  <si>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</si>
  <si>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</si>
  <si>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</si>
  <si>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</si>
  <si>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</si>
  <si>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</si>
  <si>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</si>
  <si>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</si>
  <si>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</si>
  <si>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</si>
  <si>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</si>
  <si>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</si>
  <si>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</si>
  <si>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</si>
  <si>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</si>
  <si>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</si>
  <si>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</si>
  <si>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</si>
  <si>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</si>
  <si>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</si>
  <si>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</si>
  <si>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</si>
  <si>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</si>
  <si>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</si>
  <si>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</si>
  <si>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</si>
  <si>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</si>
  <si>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</si>
  <si>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</si>
  <si>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</si>
  <si>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</si>
  <si>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</si>
  <si>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</si>
  <si>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</si>
  <si>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</si>
  <si>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</si>
  <si>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</si>
  <si>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</si>
  <si>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</si>
  <si>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</si>
  <si>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</si>
  <si>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</si>
  <si>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</si>
  <si>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</si>
  <si>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</si>
  <si>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</si>
  <si>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</si>
  <si>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</si>
  <si>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</si>
  <si>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</si>
  <si>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</si>
  <si>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</si>
  <si>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</si>
  <si>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</si>
  <si>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</si>
  <si>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</si>
  <si>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</si>
  <si>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</si>
  <si>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</si>
  <si>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</si>
  <si>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</si>
  <si>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</si>
  <si>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</si>
  <si>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</si>
  <si>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</si>
  <si>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</si>
  <si>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</si>
  <si>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</si>
  <si>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</si>
  <si>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</si>
  <si>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</si>
  <si>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</si>
  <si>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</si>
  <si>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</si>
  <si>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</si>
  <si>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</si>
  <si>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</si>
  <si>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</si>
  <si>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</si>
  <si>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</si>
  <si>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</si>
  <si>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</si>
  <si>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</si>
  <si>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</si>
  <si>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</si>
  <si>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</si>
  <si>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</si>
  <si>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</si>
  <si>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</si>
  <si>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</si>
  <si>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</si>
  <si>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</si>
  <si>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</si>
  <si>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</si>
  <si>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</si>
  <si>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</si>
  <si>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</si>
  <si>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</si>
  <si>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</si>
  <si>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</si>
  <si>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</si>
  <si>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</si>
  <si>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</si>
  <si>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</si>
  <si>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</si>
  <si>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</si>
  <si>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</si>
  <si>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</si>
  <si>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</si>
  <si>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</si>
  <si>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</si>
  <si>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</si>
  <si>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</si>
  <si>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</si>
  <si>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</si>
  <si>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</si>
  <si>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</si>
  <si>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</si>
  <si>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</si>
  <si>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</si>
  <si>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</si>
  <si>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</si>
  <si>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</si>
  <si>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</si>
  <si>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</si>
  <si>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</si>
  <si>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</si>
  <si>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</si>
  <si>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</si>
  <si>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</si>
  <si>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</si>
  <si>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</si>
  <si>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</si>
  <si>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</si>
  <si>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</si>
  <si>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</si>
  <si>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</si>
  <si>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</si>
  <si>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</si>
  <si>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</si>
  <si>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</si>
  <si>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</si>
  <si>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</si>
  <si>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</si>
  <si>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</si>
  <si>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</si>
  <si>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</si>
  <si>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</si>
  <si>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</si>
  <si>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</si>
  <si>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</si>
  <si>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</si>
  <si>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</si>
  <si>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</si>
  <si>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</si>
  <si>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</si>
  <si>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</si>
  <si>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</si>
  <si>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</si>
  <si>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</si>
  <si>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</si>
  <si>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</si>
  <si>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</si>
  <si>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</si>
  <si>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</si>
  <si>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</si>
  <si>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</si>
  <si>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</si>
  <si>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</si>
  <si>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</si>
  <si>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</si>
  <si>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</si>
  <si>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</si>
  <si>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</si>
  <si>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</si>
  <si>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</si>
  <si>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</si>
  <si>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</si>
  <si>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</si>
  <si>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</si>
  <si>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</si>
  <si>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</si>
  <si>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</si>
  <si>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</si>
  <si>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</si>
  <si>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</si>
  <si>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</si>
  <si>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</si>
  <si>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</si>
  <si>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</si>
  <si>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</si>
  <si>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</si>
  <si>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</si>
  <si>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</si>
  <si>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</si>
  <si>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</si>
  <si>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</si>
  <si>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</si>
  <si>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</si>
  <si>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</si>
  <si>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</si>
  <si>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</si>
  <si>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</si>
  <si>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</si>
  <si>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</si>
  <si>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</si>
  <si>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</si>
  <si>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</si>
  <si>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</si>
  <si>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</si>
  <si>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</si>
  <si>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</si>
  <si>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</si>
  <si>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</si>
  <si>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</si>
  <si>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</si>
  <si>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</si>
  <si>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</si>
  <si>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</si>
  <si>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</si>
  <si>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</si>
  <si>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</si>
  <si>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</si>
  <si>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</si>
  <si>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</si>
  <si>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</si>
  <si>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</si>
  <si>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</si>
  <si>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</si>
  <si>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</si>
  <si>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</si>
  <si>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</si>
  <si>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</si>
  <si>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</si>
  <si>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</si>
  <si>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</si>
  <si>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</si>
  <si>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</si>
  <si>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</si>
  <si>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</si>
  <si>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</si>
  <si>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</si>
  <si>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</si>
  <si>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</si>
  <si>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</si>
  <si>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</si>
  <si>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</si>
  <si>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</si>
  <si>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</si>
  <si>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</si>
  <si>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</si>
  <si>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</si>
  <si>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</si>
  <si>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</si>
  <si>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</si>
  <si>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</si>
  <si>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</si>
  <si>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</si>
  <si>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</si>
  <si>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</si>
  <si>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</si>
  <si>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</si>
  <si>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</si>
  <si>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</si>
  <si>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</si>
  <si>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</si>
  <si>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</si>
  <si>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</si>
  <si>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</si>
  <si>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</si>
  <si>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</si>
  <si>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</si>
  <si>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</si>
  <si>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</si>
  <si>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</si>
  <si>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</si>
  <si>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</si>
  <si>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</si>
  <si>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</si>
  <si>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</si>
  <si>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</si>
  <si>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</si>
  <si>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</si>
  <si>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</si>
  <si>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</si>
  <si>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</si>
  <si>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</si>
  <si>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</si>
  <si>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</si>
  <si>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</si>
  <si>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</si>
  <si>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</si>
  <si>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</si>
  <si>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</si>
  <si>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</si>
  <si>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</si>
  <si>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</si>
  <si>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</si>
  <si>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</si>
  <si>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</si>
  <si>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</si>
  <si>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</si>
  <si>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</si>
  <si>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</si>
  <si>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</si>
  <si>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</si>
  <si>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</si>
  <si>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</si>
  <si>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</si>
  <si>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</si>
  <si>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</si>
  <si>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</si>
  <si>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</si>
  <si>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</si>
  <si>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</si>
  <si>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</si>
  <si>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</si>
  <si>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</si>
  <si>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</si>
  <si>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</si>
  <si>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</si>
  <si>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</si>
  <si>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</si>
  <si>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</si>
  <si>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</si>
  <si>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</si>
  <si>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</si>
  <si>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</si>
  <si>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</si>
  <si>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</si>
  <si>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</si>
  <si>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</si>
  <si>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</si>
  <si>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</si>
  <si>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</si>
  <si>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</si>
  <si>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</si>
  <si>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</si>
  <si>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</si>
  <si>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</si>
  <si>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</si>
  <si>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</si>
  <si>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</si>
  <si>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</si>
  <si>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</si>
  <si>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</si>
  <si>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</si>
  <si>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</si>
  <si>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</si>
  <si>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</si>
  <si>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</si>
  <si>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</si>
  <si>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</si>
  <si>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</si>
  <si>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</si>
  <si>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</si>
  <si>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</si>
  <si>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</si>
  <si>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</si>
  <si>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</si>
  <si>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</si>
  <si>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</si>
  <si>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</si>
  <si>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</si>
  <si>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</si>
  <si>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</si>
  <si>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</si>
  <si>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</si>
  <si>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</si>
  <si>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</si>
  <si>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</si>
  <si>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</si>
  <si>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</si>
  <si>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</si>
  <si>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</si>
  <si>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</si>
  <si>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</si>
  <si>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</si>
  <si>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</si>
  <si>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</si>
  <si>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</si>
  <si>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</si>
  <si>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</si>
  <si>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</si>
  <si>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</si>
  <si>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</si>
  <si>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</si>
  <si>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</si>
  <si>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</si>
  <si>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</si>
  <si>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</si>
  <si>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</si>
  <si>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</si>
  <si>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</si>
  <si>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</si>
  <si>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</si>
  <si>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</si>
  <si>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</si>
  <si>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</si>
  <si>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</si>
  <si>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</si>
  <si>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</si>
  <si>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</si>
  <si>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</si>
  <si>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</si>
  <si>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</si>
  <si>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</si>
  <si>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</si>
  <si>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</si>
  <si>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</si>
  <si>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</si>
  <si>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</si>
  <si>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</si>
  <si>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</si>
  <si>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</si>
  <si>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</si>
  <si>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</si>
  <si>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</si>
  <si>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</si>
  <si>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</si>
  <si>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</si>
  <si>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</si>
  <si>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</si>
  <si>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</si>
  <si>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</si>
  <si>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</si>
  <si>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</si>
  <si>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</si>
  <si>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</si>
  <si>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</si>
  <si>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</si>
  <si>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</si>
  <si>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</si>
  <si>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</si>
  <si>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</si>
  <si>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</si>
  <si>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</si>
  <si>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</si>
  <si>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</si>
  <si>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</si>
  <si>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</si>
  <si>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</si>
  <si>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</si>
  <si>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</si>
  <si>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</si>
  <si>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</si>
  <si>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</si>
  <si>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</si>
  <si>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</si>
  <si>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</si>
  <si>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</si>
  <si>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</si>
  <si>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</si>
  <si>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</si>
  <si>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</si>
  <si>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</si>
  <si>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</si>
  <si>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</si>
  <si>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</si>
  <si>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</si>
  <si>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</si>
  <si>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</si>
  <si>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</si>
  <si>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</si>
  <si>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</si>
  <si>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</si>
  <si>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</si>
  <si>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</si>
  <si>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</si>
  <si>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</si>
  <si>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</si>
  <si>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</si>
  <si>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</si>
  <si>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</si>
  <si>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</si>
  <si>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</si>
  <si>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</si>
  <si>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</si>
  <si>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</si>
  <si>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</si>
  <si>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</si>
  <si>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</si>
  <si>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</si>
  <si>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</si>
  <si>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</si>
  <si>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</si>
  <si>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</si>
  <si>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</si>
  <si>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</si>
  <si>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</si>
  <si>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</si>
  <si>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</si>
  <si>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</si>
  <si>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</si>
  <si>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</si>
  <si>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</si>
  <si>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</si>
  <si>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</si>
  <si>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</si>
  <si>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</si>
  <si>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</si>
  <si>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</si>
  <si>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</si>
  <si>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</si>
  <si>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</si>
  <si>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</si>
  <si>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</si>
  <si>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</si>
  <si>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</si>
  <si>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</si>
  <si>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</si>
  <si>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</si>
  <si>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</si>
  <si>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</si>
  <si>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</si>
  <si>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</si>
  <si>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</si>
  <si>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</si>
  <si>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</si>
  <si>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</si>
  <si>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</si>
  <si>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</si>
  <si>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</si>
  <si>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</si>
  <si>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</si>
  <si>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</si>
  <si>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</si>
  <si>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</si>
  <si>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</si>
  <si>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</si>
  <si>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</si>
  <si>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</si>
  <si>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</si>
  <si>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</si>
  <si>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</si>
  <si>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</si>
  <si>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</si>
  <si>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</si>
  <si>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</si>
  <si>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</si>
  <si>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</si>
  <si>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</si>
  <si>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</si>
  <si>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</si>
  <si>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</si>
  <si>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</si>
  <si>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</si>
  <si>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</si>
  <si>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</si>
  <si>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</si>
  <si>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</si>
  <si>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</si>
  <si>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</si>
  <si>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</si>
  <si>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</si>
  <si>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</si>
  <si>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</si>
  <si>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</si>
  <si>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</si>
  <si>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</si>
  <si>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</si>
  <si>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</si>
  <si>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</si>
  <si>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</si>
  <si>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</si>
  <si>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</si>
  <si>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</si>
  <si>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</si>
  <si>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</si>
  <si>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</si>
  <si>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</si>
  <si>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</si>
  <si>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</si>
  <si>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</si>
  <si>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</si>
  <si>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</si>
  <si>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</si>
  <si>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</si>
  <si>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</si>
  <si>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</si>
  <si>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</si>
  <si>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</si>
  <si>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</si>
  <si>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</si>
  <si>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</si>
  <si>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</si>
  <si>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</si>
  <si>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</si>
  <si>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</si>
  <si>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</si>
  <si>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</si>
  <si>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</si>
  <si>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</si>
  <si>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</si>
  <si>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</si>
  <si>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</si>
  <si>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</si>
  <si>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</si>
  <si>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</si>
  <si>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</si>
  <si>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</si>
  <si>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</si>
  <si>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</si>
  <si>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</si>
  <si>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</si>
  <si>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</si>
  <si>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</si>
  <si>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</si>
  <si>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</si>
  <si>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</si>
  <si>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</si>
  <si>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</si>
  <si>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</si>
  <si>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</si>
  <si>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</si>
  <si>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</si>
  <si>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</si>
  <si>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</si>
  <si>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</si>
  <si>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</si>
  <si>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</si>
  <si>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</si>
  <si>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</si>
  <si>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</si>
  <si>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</si>
  <si>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</si>
  <si>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</si>
  <si>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</si>
  <si>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</si>
  <si>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</si>
  <si>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</si>
  <si>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</si>
  <si>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</si>
  <si>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</si>
  <si>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</si>
  <si>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</si>
  <si>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</si>
  <si>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</si>
  <si>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</si>
  <si>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</si>
  <si>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</si>
  <si>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</si>
  <si>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</si>
  <si>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</si>
  <si>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</si>
  <si>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</si>
  <si>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</si>
  <si>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</si>
  <si>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</si>
  <si>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</si>
  <si>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</si>
  <si>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</si>
  <si>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</si>
  <si>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</si>
  <si>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</si>
  <si>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</si>
  <si>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</si>
  <si>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</si>
  <si>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</si>
  <si>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</si>
  <si>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</si>
  <si>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</si>
  <si>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</si>
  <si>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</si>
  <si>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</si>
  <si>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</si>
  <si>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</si>
  <si>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</si>
  <si>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</si>
  <si>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</si>
  <si>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</si>
  <si>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</si>
  <si>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</si>
  <si>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</si>
  <si>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</si>
  <si>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</si>
  <si>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</si>
  <si>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</si>
  <si>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</si>
  <si>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</si>
  <si>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</si>
  <si>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</si>
  <si>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</si>
  <si>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</si>
  <si>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</si>
  <si>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</si>
  <si>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</si>
  <si>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</si>
  <si>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</si>
  <si>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</si>
  <si>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</si>
  <si>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</si>
  <si>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</si>
  <si>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</si>
  <si>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</si>
  <si>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</si>
  <si>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</si>
  <si>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</si>
  <si>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</si>
  <si>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</si>
  <si>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</si>
  <si>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</si>
  <si>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</si>
  <si>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</si>
  <si>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</si>
  <si>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</si>
  <si>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</si>
  <si>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</si>
  <si>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</si>
  <si>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</si>
  <si>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</si>
  <si>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</si>
  <si>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</si>
  <si>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</si>
  <si>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</si>
  <si>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</si>
  <si>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</si>
  <si>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</si>
  <si>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</si>
  <si>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</si>
  <si>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</si>
  <si>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</si>
  <si>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</si>
  <si>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</si>
  <si>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</si>
  <si>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</si>
  <si>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</si>
  <si>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</si>
  <si>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</si>
  <si>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</si>
  <si>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</si>
  <si>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</si>
  <si>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</si>
  <si>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</si>
  <si>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</si>
  <si>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</si>
  <si>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</si>
  <si>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</si>
  <si>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</si>
  <si>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</si>
  <si>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</si>
  <si>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</si>
  <si>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</si>
  <si>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</si>
  <si>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</si>
  <si>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</si>
  <si>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</si>
  <si>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</si>
  <si>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</si>
  <si>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</si>
  <si>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</si>
  <si>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</si>
  <si>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</si>
  <si>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</si>
  <si>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</si>
  <si>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</si>
  <si>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</si>
  <si>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</si>
  <si>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</si>
  <si>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</si>
  <si>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</si>
  <si>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</si>
  <si>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</si>
  <si>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</si>
  <si>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</si>
  <si>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</si>
  <si>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</si>
  <si>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</si>
  <si>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</si>
  <si>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</si>
  <si>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</si>
  <si>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</si>
  <si>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</si>
  <si>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</si>
  <si>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</si>
  <si>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</si>
  <si>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</si>
  <si>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</si>
  <si>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</si>
  <si>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</si>
  <si>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</si>
  <si>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</si>
  <si>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</si>
  <si>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</si>
  <si>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</si>
  <si>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</si>
  <si>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</si>
  <si>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</si>
  <si>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</si>
  <si>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</si>
  <si>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</si>
  <si>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</si>
  <si>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</si>
  <si>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</si>
  <si>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</si>
  <si>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</si>
  <si>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</si>
  <si>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</si>
  <si>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</si>
  <si>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</si>
  <si>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</si>
  <si>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</si>
  <si>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</si>
  <si>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</si>
  <si>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</si>
  <si>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</si>
  <si>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</si>
  <si>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</si>
  <si>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</si>
  <si>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</si>
  <si>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</si>
  <si>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</si>
  <si>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</si>
  <si>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</si>
  <si>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</si>
  <si>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</si>
  <si>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</si>
  <si>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</si>
  <si>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</si>
  <si>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</si>
  <si>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</si>
  <si>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</si>
  <si>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</si>
  <si>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</si>
  <si>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</si>
  <si>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</si>
  <si>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</si>
  <si>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</si>
  <si>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</si>
  <si>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</si>
  <si>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</si>
  <si>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</si>
  <si>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</si>
  <si>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</si>
  <si>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</si>
  <si>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</si>
  <si>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</si>
  <si>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</si>
  <si>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</si>
  <si>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</si>
  <si>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</si>
  <si>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</si>
  <si>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</si>
  <si>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</si>
  <si>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</si>
  <si>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</si>
  <si>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</si>
  <si>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</si>
  <si>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</si>
  <si>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</si>
  <si>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</si>
  <si>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</si>
  <si>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</si>
  <si>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</si>
  <si>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</si>
  <si>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</si>
  <si>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</si>
  <si>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</si>
  <si>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</si>
  <si>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</si>
  <si>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</si>
  <si>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</si>
  <si>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</si>
  <si>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</si>
  <si>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</si>
  <si>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</si>
  <si>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</si>
  <si>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</si>
  <si>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</si>
  <si>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</si>
  <si>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</si>
  <si>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</si>
  <si>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</si>
  <si>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</si>
  <si>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</si>
  <si>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</si>
  <si>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</si>
  <si>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</si>
  <si>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</si>
  <si>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</si>
  <si>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</si>
  <si>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</si>
  <si>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</si>
  <si>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</si>
  <si>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</si>
  <si>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</si>
  <si>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</si>
  <si>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</si>
  <si>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</si>
  <si>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</si>
  <si>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</si>
  <si>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</si>
  <si>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</si>
  <si>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</si>
  <si>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</si>
  <si>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</si>
  <si>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</si>
  <si>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</si>
  <si>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</si>
  <si>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</si>
  <si>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</si>
  <si>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</si>
  <si>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</si>
  <si>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</si>
  <si>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</si>
  <si>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</si>
  <si>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</si>
  <si>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</si>
  <si>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</si>
  <si>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</si>
  <si>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</si>
  <si>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</si>
  <si>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</si>
  <si>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</si>
  <si>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</si>
  <si>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</si>
  <si>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</si>
  <si>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</si>
  <si>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</si>
  <si>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</si>
  <si>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</si>
  <si>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</si>
  <si>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</si>
  <si>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</si>
  <si>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</si>
  <si>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</si>
  <si>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</si>
  <si>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</si>
  <si>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</si>
  <si>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</si>
  <si>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</si>
  <si>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</si>
  <si>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</si>
  <si>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</si>
  <si>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</si>
  <si>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</si>
  <si>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</si>
  <si>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</si>
  <si>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</si>
  <si>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</si>
  <si>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</si>
  <si>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</si>
  <si>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</si>
  <si>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</si>
  <si>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</si>
  <si>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</si>
  <si>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</si>
  <si>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</si>
  <si>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</si>
  <si>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</si>
  <si>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</si>
  <si>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</si>
  <si>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</si>
  <si>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</si>
  <si>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</si>
  <si>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</si>
  <si>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</si>
  <si>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</si>
  <si>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</si>
  <si>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</si>
  <si>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</si>
  <si>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</si>
  <si>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</si>
  <si>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</si>
  <si>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</si>
  <si>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</si>
  <si>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</si>
  <si>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</si>
  <si>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</si>
  <si>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</si>
  <si>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</si>
  <si>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</si>
  <si>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</si>
  <si>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</si>
  <si>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</si>
  <si>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</si>
  <si>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</si>
  <si>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</si>
  <si>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</si>
  <si>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</si>
  <si>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</si>
  <si>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</si>
  <si>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</si>
  <si>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</si>
  <si>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</si>
  <si>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</si>
  <si>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</si>
  <si>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</si>
  <si>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</si>
  <si>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</si>
  <si>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</si>
  <si>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</si>
  <si>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</si>
  <si>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</si>
  <si>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</si>
  <si>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</si>
  <si>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</si>
  <si>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</si>
  <si>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</si>
  <si>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</si>
  <si>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</si>
  <si>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</si>
  <si>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</si>
  <si>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</si>
  <si>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</si>
  <si>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</si>
  <si>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</si>
  <si>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</si>
  <si>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</si>
  <si>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</si>
  <si>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</si>
  <si>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</si>
  <si>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</si>
  <si>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</si>
  <si>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</si>
  <si>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</si>
  <si>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</si>
  <si>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</si>
  <si>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</si>
  <si>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</si>
  <si>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</si>
  <si>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</si>
  <si>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</si>
  <si>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</si>
  <si>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</si>
  <si>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</si>
  <si>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</si>
  <si>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</si>
  <si>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</si>
  <si>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</si>
  <si>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</si>
  <si>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</si>
  <si>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</si>
  <si>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</si>
  <si>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</si>
  <si>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</si>
  <si>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</si>
  <si>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</si>
  <si>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</si>
  <si>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</si>
  <si>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</si>
  <si>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</si>
  <si>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</si>
  <si>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</si>
  <si>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</si>
  <si>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</si>
  <si>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</si>
  <si>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</si>
  <si>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</si>
  <si>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</si>
  <si>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</si>
  <si>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</si>
  <si>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</si>
  <si>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</si>
  <si>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</si>
  <si>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</si>
  <si>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</si>
  <si>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</si>
  <si>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</si>
  <si>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</si>
  <si>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</si>
  <si>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</si>
  <si>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</si>
  <si>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</si>
  <si>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</si>
  <si>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</si>
  <si>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</si>
  <si>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</si>
  <si>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</si>
  <si>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</si>
  <si>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</si>
  <si>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</si>
  <si>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</si>
  <si>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</si>
  <si>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</si>
  <si>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</si>
  <si>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</si>
  <si>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</si>
  <si>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</si>
  <si>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</si>
  <si>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</si>
  <si>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</si>
  <si>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</si>
  <si>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</si>
  <si>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</si>
  <si>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</si>
  <si>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</si>
  <si>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</si>
  <si>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</si>
  <si>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</si>
  <si>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</si>
  <si>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</si>
  <si>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</si>
  <si>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</si>
  <si>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</si>
  <si>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</si>
  <si>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</si>
  <si>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</si>
  <si>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</si>
  <si>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</si>
  <si>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</si>
  <si>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</si>
  <si>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</si>
  <si>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</si>
  <si>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</si>
  <si>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</si>
  <si>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</si>
  <si>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</si>
  <si>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</si>
  <si>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</si>
  <si>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</si>
  <si>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</si>
  <si>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</si>
  <si>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</si>
  <si>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</si>
  <si>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</si>
  <si>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</si>
  <si>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</si>
  <si>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</si>
  <si>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</si>
  <si>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</si>
  <si>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</si>
  <si>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</si>
  <si>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</si>
  <si>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</si>
  <si>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</si>
  <si>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</si>
  <si>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</si>
  <si>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</si>
  <si>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</si>
  <si>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</si>
  <si>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</si>
  <si>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</si>
  <si>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</si>
  <si>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</si>
  <si>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</si>
  <si>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</si>
  <si>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</si>
  <si>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</si>
  <si>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</si>
  <si>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</si>
  <si>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</si>
  <si>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</si>
  <si>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</si>
  <si>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</si>
  <si>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</si>
  <si>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</si>
  <si>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</si>
  <si>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</si>
  <si>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</si>
  <si>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</si>
  <si>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</si>
  <si>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</si>
  <si>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</si>
  <si>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</si>
  <si>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</si>
  <si>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</si>
  <si>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</si>
  <si>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</si>
  <si>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</si>
  <si>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</si>
  <si>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</si>
  <si>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</si>
  <si>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</si>
  <si>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</si>
  <si>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</si>
  <si>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</si>
  <si>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</si>
  <si>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</si>
  <si>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</si>
  <si>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</si>
  <si>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</si>
  <si>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</si>
  <si>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</si>
  <si>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</si>
  <si>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</si>
  <si>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</si>
  <si>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</si>
  <si>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</si>
  <si>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</si>
  <si>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</si>
  <si>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</si>
  <si>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</si>
  <si>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</si>
  <si>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</si>
  <si>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</si>
  <si>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</si>
  <si>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</si>
  <si>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</si>
  <si>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</si>
  <si>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</si>
  <si>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</si>
  <si>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</si>
  <si>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</si>
  <si>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</si>
  <si>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</si>
  <si>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</si>
  <si>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</si>
  <si>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</si>
  <si>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</si>
  <si>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</si>
  <si>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</si>
  <si>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</si>
  <si>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</si>
  <si>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</si>
  <si>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</si>
  <si>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</si>
  <si>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</si>
  <si>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</si>
  <si>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</si>
  <si>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</si>
  <si>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</si>
  <si>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</si>
  <si>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</si>
  <si>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</si>
  <si>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</si>
  <si>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</si>
  <si>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</si>
  <si>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</si>
  <si>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</si>
  <si>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</si>
  <si>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</si>
  <si>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</si>
  <si>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</si>
  <si>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</si>
  <si>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</si>
  <si>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</si>
  <si>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</si>
  <si>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</si>
  <si>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</si>
  <si>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</si>
  <si>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</si>
  <si>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</si>
  <si>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</si>
  <si>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</si>
  <si>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</si>
  <si>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</si>
  <si>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</si>
  <si>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</si>
  <si>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</si>
  <si>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</si>
  <si>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</si>
  <si>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</si>
  <si>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</si>
  <si>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</si>
  <si>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</si>
  <si>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</si>
  <si>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</si>
  <si>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</si>
  <si>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</si>
  <si>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</si>
  <si>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</si>
  <si>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</si>
  <si>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</si>
  <si>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</si>
  <si>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</si>
  <si>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</si>
  <si>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</si>
  <si>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</si>
  <si>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</si>
  <si>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</si>
  <si>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</si>
  <si>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</si>
  <si>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</si>
  <si>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</si>
  <si>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</si>
  <si>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</si>
  <si>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</si>
  <si>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</si>
  <si>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</si>
  <si>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</si>
  <si>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</si>
  <si>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</si>
  <si>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</si>
  <si>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</si>
  <si>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</si>
  <si>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</si>
  <si>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</si>
  <si>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</si>
  <si>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</si>
  <si>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</si>
  <si>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</si>
  <si>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</si>
  <si>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</si>
  <si>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</si>
  <si>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</si>
  <si>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</si>
  <si>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</si>
  <si>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</si>
  <si>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</si>
  <si>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</si>
  <si>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</si>
  <si>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</si>
  <si>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</si>
  <si>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</si>
  <si>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</si>
  <si>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</si>
  <si>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</si>
  <si>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</si>
  <si>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</si>
  <si>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</si>
  <si>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</si>
  <si>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</si>
  <si>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</si>
  <si>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</si>
  <si>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</si>
  <si>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</si>
  <si>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</si>
  <si>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</si>
  <si>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</si>
  <si>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</si>
  <si>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</si>
  <si>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</si>
  <si>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</si>
  <si>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</si>
  <si>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</si>
  <si>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</si>
  <si>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</si>
  <si>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</si>
  <si>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</si>
  <si>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</si>
  <si>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</si>
  <si>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</si>
  <si>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</si>
  <si>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</si>
  <si>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</si>
  <si>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</si>
  <si>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</si>
  <si>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</si>
  <si>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</si>
  <si>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</si>
  <si>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</si>
  <si>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</si>
  <si>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</si>
  <si>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</si>
  <si>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</si>
  <si>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</si>
  <si>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</si>
  <si>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</si>
  <si>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</si>
  <si>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</si>
  <si>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</si>
  <si>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</si>
  <si>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</si>
  <si>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</si>
  <si>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</si>
  <si>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</si>
  <si>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</si>
  <si>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</si>
  <si>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</si>
  <si>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</si>
  <si>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</si>
  <si>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</si>
  <si>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</si>
  <si>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</si>
  <si>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</si>
  <si>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</si>
  <si>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</si>
  <si>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</si>
  <si>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</si>
  <si>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</si>
  <si>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</si>
  <si>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</si>
  <si>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</si>
  <si>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</si>
  <si>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</si>
  <si>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</si>
  <si>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</si>
  <si>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</si>
  <si>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</si>
  <si>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</si>
  <si>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</si>
  <si>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</si>
  <si>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</si>
  <si>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</si>
  <si>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</si>
  <si>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</si>
  <si>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</si>
  <si>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</si>
  <si>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</si>
  <si>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</si>
  <si>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</si>
  <si>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</si>
  <si>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</si>
  <si>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</si>
  <si>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</si>
  <si>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</si>
  <si>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</si>
  <si>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</si>
  <si>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</si>
  <si>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</si>
  <si>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</si>
  <si>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</si>
  <si>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</si>
  <si>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</si>
  <si>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</si>
  <si>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</si>
  <si>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</si>
  <si>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</si>
  <si>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</si>
  <si>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</si>
  <si>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</si>
  <si>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</si>
  <si>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</si>
  <si>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</si>
  <si>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</si>
  <si>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</si>
  <si>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</si>
  <si>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</si>
  <si>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</si>
  <si>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</si>
  <si>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</si>
  <si>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</si>
  <si>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</si>
  <si>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</si>
  <si>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</si>
  <si>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</si>
  <si>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</si>
  <si>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</si>
  <si>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</si>
  <si>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</si>
  <si>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</si>
  <si>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</si>
  <si>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</si>
  <si>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</si>
  <si>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</si>
  <si>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</si>
  <si>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</si>
  <si>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</si>
  <si>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</si>
  <si>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</si>
  <si>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</si>
  <si>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</si>
  <si>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</si>
  <si>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</si>
  <si>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</si>
  <si>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</si>
  <si>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</si>
  <si>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</si>
  <si>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</si>
  <si>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</si>
  <si>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</si>
  <si>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</si>
  <si>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</si>
  <si>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</si>
  <si>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</si>
  <si>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</si>
  <si>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</si>
  <si>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</si>
  <si>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</si>
  <si>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</si>
  <si>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</si>
  <si>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</si>
  <si>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</si>
  <si>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</si>
  <si>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</si>
  <si>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</si>
  <si>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</si>
  <si>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</si>
  <si>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</si>
  <si>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</si>
  <si>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</si>
  <si>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</si>
  <si>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</si>
  <si>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</si>
  <si>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</si>
  <si>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</si>
  <si>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</si>
  <si>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</si>
  <si>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</si>
  <si>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</si>
  <si>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</si>
  <si>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</si>
  <si>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</si>
  <si>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</si>
  <si>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</si>
  <si>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</si>
  <si>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</si>
  <si>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</si>
  <si>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</si>
  <si>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</si>
  <si>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</si>
  <si>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</si>
  <si>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</si>
  <si>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</si>
  <si>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</si>
  <si>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</si>
  <si>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</si>
  <si>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</si>
  <si>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</si>
  <si>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</si>
  <si>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</si>
  <si>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</si>
  <si>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</si>
  <si>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</si>
  <si>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</si>
  <si>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</si>
  <si>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</si>
  <si>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</si>
  <si>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</si>
  <si>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</si>
  <si>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</si>
  <si>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</si>
  <si>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</si>
  <si>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</si>
  <si>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</si>
  <si>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</si>
  <si>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</si>
  <si>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</si>
  <si>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</si>
  <si>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</si>
  <si>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</si>
  <si>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</si>
  <si>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</si>
  <si>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</si>
  <si>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</si>
  <si>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</si>
  <si>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</si>
  <si>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</si>
  <si>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</si>
  <si>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</si>
  <si>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</si>
  <si>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</si>
  <si>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</si>
  <si>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</si>
  <si>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</si>
  <si>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</si>
  <si>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</si>
  <si>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</si>
  <si>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</si>
  <si>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</si>
  <si>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</si>
  <si>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</si>
  <si>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</si>
  <si>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</si>
  <si>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</si>
  <si>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</si>
  <si>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</si>
  <si>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</si>
  <si>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</si>
  <si>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</si>
  <si>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</si>
  <si>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</si>
  <si>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</si>
  <si>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</si>
  <si>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</si>
  <si>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</si>
  <si>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</si>
  <si>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</si>
  <si>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</si>
  <si>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</si>
  <si>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</si>
  <si>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</si>
  <si>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</si>
  <si>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</si>
  <si>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</si>
  <si>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</si>
  <si>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</si>
  <si>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</si>
  <si>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</si>
  <si>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</si>
  <si>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</si>
  <si>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</si>
  <si>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</si>
  <si>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</si>
  <si>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</si>
  <si>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</si>
  <si>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</si>
  <si>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</si>
  <si>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</si>
  <si>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</si>
  <si>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</si>
  <si>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</si>
  <si>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</si>
  <si>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</si>
  <si>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</si>
  <si>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</si>
  <si>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</si>
  <si>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</si>
  <si>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</si>
  <si>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</si>
  <si>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</si>
  <si>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</si>
  <si>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</si>
  <si>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</si>
  <si>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</si>
  <si>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</si>
  <si>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</si>
  <si>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</si>
  <si>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</si>
  <si>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</si>
  <si>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</si>
  <si>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</si>
  <si>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</si>
  <si>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</si>
  <si>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</si>
  <si>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</si>
  <si>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</si>
  <si>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</si>
  <si>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</si>
  <si>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</si>
  <si>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</si>
  <si>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</si>
  <si>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</si>
  <si>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</si>
  <si>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</si>
  <si>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</si>
  <si>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</si>
  <si>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</si>
  <si>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</si>
  <si>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</si>
  <si>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</si>
  <si>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</si>
  <si>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</si>
  <si>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</si>
  <si>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</si>
  <si>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</si>
  <si>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</si>
  <si>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</si>
  <si>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</si>
  <si>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</si>
  <si>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</si>
  <si>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</si>
  <si>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</si>
  <si>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</si>
  <si>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</si>
  <si>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</si>
  <si>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</si>
  <si>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</si>
  <si>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</si>
  <si>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</si>
  <si>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</si>
  <si>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</si>
  <si>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</si>
  <si>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</si>
  <si>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</si>
  <si>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</si>
  <si>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</si>
  <si>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</si>
  <si>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</si>
  <si>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</si>
  <si>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</si>
  <si>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</si>
  <si>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</si>
  <si>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</si>
  <si>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</si>
  <si>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</si>
  <si>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</si>
  <si>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</si>
  <si>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</si>
  <si>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</si>
  <si>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</si>
  <si>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</si>
  <si>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</si>
  <si>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</si>
  <si>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</si>
  <si>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</si>
  <si>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</si>
  <si>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</si>
  <si>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</si>
  <si>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</si>
  <si>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</si>
  <si>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</si>
  <si>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</si>
  <si>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</si>
  <si>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</si>
  <si>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</si>
  <si>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</si>
  <si>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</si>
  <si>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</si>
  <si>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</si>
  <si>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</si>
  <si>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</si>
  <si>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</si>
  <si>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</si>
  <si>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</si>
  <si>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</si>
  <si>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</si>
  <si>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</si>
  <si>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</si>
  <si>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</si>
  <si>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</si>
  <si>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</si>
  <si>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</si>
  <si>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</si>
  <si>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</si>
  <si>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</si>
  <si>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</si>
  <si>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</si>
  <si>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</si>
  <si>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</si>
  <si>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</si>
  <si>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</si>
  <si>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</si>
  <si>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</si>
  <si>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</si>
  <si>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</si>
  <si>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</si>
  <si>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</si>
  <si>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</si>
  <si>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</si>
  <si>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</si>
  <si>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</si>
  <si>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</si>
  <si>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</si>
  <si>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</si>
  <si>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</si>
  <si>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</si>
  <si>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</si>
  <si>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</si>
  <si>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</si>
  <si>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</si>
  <si>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</si>
  <si>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</si>
  <si>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</si>
  <si>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</si>
  <si>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</si>
  <si>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</si>
  <si>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</si>
  <si>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</si>
  <si>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</si>
  <si>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</si>
  <si>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</si>
  <si>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</si>
  <si>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</si>
  <si>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</si>
  <si>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</si>
  <si>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</si>
  <si>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</si>
  <si>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</si>
  <si>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</si>
  <si>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</si>
  <si>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</si>
  <si>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</si>
  <si>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</si>
  <si>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</si>
  <si>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</si>
  <si>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</si>
  <si>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</si>
  <si>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</si>
  <si>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</si>
  <si>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</si>
  <si>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</si>
  <si>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</si>
  <si>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</si>
  <si>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</si>
  <si>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</si>
  <si>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</si>
  <si>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</si>
  <si>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</si>
  <si>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</si>
  <si>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</si>
  <si>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</si>
  <si>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</si>
  <si>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</si>
  <si>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</si>
  <si>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</si>
  <si>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</si>
  <si>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</si>
  <si>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</si>
  <si>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</si>
  <si>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</si>
  <si>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</si>
  <si>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</si>
  <si>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</si>
  <si>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</si>
  <si>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</si>
  <si>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</si>
  <si>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</si>
  <si>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</si>
  <si>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</si>
  <si>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</si>
  <si>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</si>
  <si>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</si>
  <si>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</si>
  <si>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</si>
  <si>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</si>
  <si>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</si>
  <si>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</si>
  <si>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</si>
  <si>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</si>
  <si>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</si>
  <si>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</si>
  <si>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</si>
  <si>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</si>
  <si>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</si>
  <si>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</si>
  <si>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</si>
  <si>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</si>
  <si>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</si>
  <si>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</si>
  <si>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</si>
  <si>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</si>
  <si>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</si>
  <si>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</si>
  <si>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</si>
  <si>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</si>
  <si>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</si>
  <si>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</si>
  <si>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</si>
  <si>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</si>
  <si>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</si>
  <si>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</si>
  <si>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</si>
  <si>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</si>
  <si>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</si>
  <si>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</si>
  <si>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</si>
  <si>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</si>
  <si>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</si>
  <si>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</si>
  <si>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</si>
  <si>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</si>
  <si>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</si>
  <si>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</si>
  <si>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</si>
  <si>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</si>
  <si>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</si>
  <si>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</si>
  <si>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</si>
  <si>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</si>
  <si>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</si>
  <si>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</si>
  <si>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</si>
  <si>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</si>
  <si>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</si>
  <si>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</si>
  <si>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</si>
  <si>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</si>
  <si>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</si>
  <si>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</si>
  <si>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</si>
  <si>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</si>
  <si>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</si>
  <si>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</si>
  <si>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</si>
  <si>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</si>
  <si>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</si>
  <si>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</si>
  <si>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</si>
  <si>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</si>
  <si>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</si>
  <si>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</si>
  <si>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</si>
  <si>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</si>
  <si>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</si>
  <si>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</si>
  <si>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</si>
  <si>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</si>
  <si>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</si>
  <si>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</si>
  <si>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</si>
  <si>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</si>
  <si>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</si>
  <si>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</si>
  <si>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</si>
  <si>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</si>
  <si>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</si>
  <si>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</si>
  <si>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</si>
  <si>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</si>
  <si>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</si>
  <si>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</si>
  <si>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</si>
  <si>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</si>
  <si>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</si>
  <si>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</si>
  <si>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</si>
  <si>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</si>
  <si>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</si>
  <si>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</si>
  <si>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</si>
  <si>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</si>
  <si>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</si>
  <si>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</si>
  <si>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</si>
  <si>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</si>
  <si>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</si>
  <si>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</si>
  <si>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</si>
  <si>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</si>
  <si>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</si>
  <si>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</si>
  <si>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</si>
  <si>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</si>
  <si>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</si>
  <si>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</si>
  <si>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</si>
  <si>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</si>
  <si>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</si>
  <si>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</si>
  <si>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</si>
  <si>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</si>
  <si>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</si>
  <si>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</si>
  <si>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</si>
  <si>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</si>
  <si>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</si>
  <si>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</si>
  <si>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</si>
  <si>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</si>
  <si>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</si>
  <si>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</si>
  <si>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</si>
  <si>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</si>
  <si>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</si>
  <si>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</si>
  <si>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</si>
  <si>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</si>
  <si>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</si>
  <si>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</si>
  <si>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</si>
  <si>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</si>
  <si>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</si>
  <si>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</si>
  <si>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</si>
  <si>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</si>
  <si>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</si>
  <si>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</si>
  <si>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</si>
  <si>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</si>
  <si>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</si>
  <si>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</si>
  <si>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</si>
  <si>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</si>
  <si>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</si>
  <si>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</si>
  <si>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</si>
  <si>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</si>
  <si>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</si>
  <si>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</si>
  <si>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</si>
  <si>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</si>
  <si>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</si>
  <si>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</si>
  <si>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</si>
  <si>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</si>
  <si>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</si>
  <si>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</si>
  <si>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</si>
  <si>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</si>
  <si>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</si>
  <si>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</si>
  <si>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</si>
  <si>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</si>
  <si>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</si>
  <si>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</si>
  <si>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</si>
  <si>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</si>
  <si>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</si>
  <si>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</si>
  <si>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</si>
  <si>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</si>
  <si>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</si>
  <si>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</si>
  <si>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</si>
  <si>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</si>
  <si>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</si>
  <si>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</si>
  <si>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</si>
  <si>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</si>
  <si>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</si>
  <si>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</si>
  <si>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</si>
  <si>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</si>
  <si>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</si>
  <si>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</si>
  <si>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</si>
  <si>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</si>
  <si>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</si>
  <si>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</si>
  <si>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</si>
  <si>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</si>
  <si>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</si>
  <si>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</si>
  <si>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</si>
  <si>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</si>
  <si>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</si>
  <si>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</si>
  <si>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</si>
  <si>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</si>
  <si>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</si>
  <si>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</si>
  <si>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</si>
  <si>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</si>
  <si>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</si>
  <si>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</si>
  <si>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</si>
  <si>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</si>
  <si>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</si>
  <si>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</si>
  <si>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</si>
  <si>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</si>
  <si>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</si>
  <si>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</si>
  <si>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</si>
  <si>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</si>
  <si>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</si>
  <si>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</si>
  <si>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</si>
  <si>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</si>
  <si>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</si>
  <si>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</si>
  <si>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</si>
  <si>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</si>
  <si>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</si>
  <si>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</si>
  <si>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</si>
  <si>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</si>
  <si>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</si>
  <si>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</si>
  <si>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</si>
  <si>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</si>
  <si>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</si>
  <si>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</si>
  <si>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</si>
  <si>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</si>
  <si>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</si>
  <si>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</si>
  <si>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</si>
  <si>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</si>
  <si>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</si>
  <si>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</si>
  <si>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</si>
  <si>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</si>
  <si>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</si>
  <si>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</si>
  <si>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</si>
  <si>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</si>
  <si>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</si>
  <si>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</si>
  <si>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</si>
  <si>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</si>
  <si>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</si>
  <si>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</si>
  <si>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</si>
  <si>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</si>
  <si>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</si>
  <si>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</si>
  <si>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</si>
  <si>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</si>
  <si>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</si>
  <si>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</si>
  <si>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</si>
  <si>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</si>
  <si>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</si>
  <si>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</si>
  <si>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</si>
  <si>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</si>
  <si>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</si>
  <si>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</si>
  <si>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</si>
  <si>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</si>
  <si>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</si>
  <si>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</si>
  <si>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</si>
  <si>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</si>
  <si>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</si>
  <si>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</si>
  <si>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</si>
  <si>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</si>
  <si>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</si>
  <si>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</si>
  <si>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</si>
  <si>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</si>
  <si>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</si>
  <si>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</si>
  <si>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</si>
  <si>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</si>
  <si>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</si>
  <si>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</si>
  <si>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</si>
  <si>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</si>
  <si>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</si>
  <si>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</si>
  <si>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</si>
  <si>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</si>
  <si>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</si>
  <si>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</si>
  <si>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</si>
  <si>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</si>
  <si>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</si>
  <si>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</si>
  <si>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</si>
  <si>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</si>
  <si>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</si>
  <si>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</si>
  <si>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</si>
  <si>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</si>
  <si>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</si>
  <si>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</si>
  <si>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</si>
  <si>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</si>
  <si>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</si>
  <si>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</si>
  <si>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</si>
  <si>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</si>
  <si>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</si>
  <si>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</si>
  <si>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</si>
  <si>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</si>
  <si>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</si>
  <si>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</si>
  <si>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</si>
  <si>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</si>
  <si>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</si>
  <si>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</si>
  <si>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</si>
  <si>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</si>
  <si>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</si>
  <si>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</si>
  <si>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</si>
  <si>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</si>
  <si>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</si>
  <si>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</si>
  <si>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</si>
  <si>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</si>
  <si>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</si>
  <si>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</si>
  <si>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</si>
  <si>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</si>
  <si>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</si>
  <si>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</si>
  <si>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</si>
  <si>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</si>
  <si>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</si>
  <si>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</si>
  <si>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</si>
  <si>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</si>
  <si>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</si>
  <si>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</si>
  <si>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</si>
  <si>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</si>
  <si>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</si>
  <si>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</si>
  <si>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</si>
  <si>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</si>
  <si>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</si>
  <si>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</si>
  <si>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</si>
  <si>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</si>
  <si>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</si>
  <si>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</si>
  <si>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</si>
  <si>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</si>
  <si>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</si>
  <si>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</si>
  <si>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</si>
  <si>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</si>
  <si>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</si>
  <si>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</si>
  <si>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</si>
  <si>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</si>
  <si>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</si>
  <si>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</si>
  <si>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</si>
  <si>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</si>
  <si>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</si>
  <si>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</si>
  <si>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</si>
  <si>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</si>
  <si>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</si>
  <si>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</si>
  <si>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</si>
  <si>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</si>
  <si>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</si>
  <si>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</si>
  <si>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</si>
  <si>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</si>
  <si>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</si>
  <si>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</si>
  <si>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</si>
  <si>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</si>
  <si>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</si>
  <si>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</si>
  <si>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</si>
  <si>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</si>
  <si>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</si>
  <si>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</si>
  <si>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</si>
  <si>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</si>
  <si>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</si>
  <si>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</si>
  <si>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</si>
  <si>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</si>
  <si>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</si>
  <si>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</si>
  <si>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</si>
  <si>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</si>
  <si>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</si>
  <si>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</si>
  <si>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</si>
  <si>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</si>
  <si>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</si>
  <si>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</si>
  <si>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</si>
  <si>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</si>
  <si>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</si>
  <si>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</si>
  <si>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</si>
  <si>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</si>
  <si>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</si>
  <si>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</si>
  <si>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</si>
  <si>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</si>
  <si>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</si>
  <si>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</si>
  <si>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</si>
  <si>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</si>
  <si>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</si>
  <si>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</si>
  <si>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</si>
  <si>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</si>
  <si>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</si>
  <si>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</si>
  <si>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</si>
  <si>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</si>
  <si>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</si>
  <si>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</si>
  <si>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</si>
  <si>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</si>
  <si>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</si>
  <si>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</si>
  <si>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</si>
  <si>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</si>
  <si>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</si>
  <si>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</si>
  <si>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</si>
  <si>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</si>
  <si>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</si>
  <si>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</si>
  <si>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</si>
  <si>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</si>
  <si>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</si>
  <si>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</si>
  <si>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</si>
  <si>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</si>
  <si>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</si>
  <si>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</si>
  <si>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</si>
  <si>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</si>
  <si>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</si>
  <si>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</si>
  <si>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</si>
  <si>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</si>
  <si>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</si>
  <si>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</si>
  <si>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</si>
  <si>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</si>
  <si>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</si>
  <si>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</si>
  <si>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</si>
  <si>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</si>
  <si>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</si>
  <si>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</si>
  <si>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</si>
  <si>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</si>
  <si>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</si>
  <si>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</si>
  <si>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</si>
  <si>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</si>
  <si>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</si>
  <si>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</si>
  <si>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</si>
  <si>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</si>
  <si>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</si>
  <si>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</si>
  <si>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</si>
  <si>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</si>
  <si>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</si>
  <si>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</si>
  <si>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</si>
  <si>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</si>
  <si>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</si>
  <si>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</si>
  <si>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</si>
  <si>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</si>
  <si>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</si>
  <si>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</si>
  <si>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</si>
  <si>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</si>
  <si>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</si>
  <si>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</si>
  <si>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</si>
  <si>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</si>
  <si>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</si>
  <si>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</si>
  <si>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</si>
  <si>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</si>
  <si>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</si>
  <si>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</si>
  <si>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</si>
  <si>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</si>
  <si>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</si>
  <si>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</si>
  <si>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</si>
  <si>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</si>
  <si>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</si>
  <si>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</si>
  <si>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</si>
  <si>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</si>
  <si>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</si>
  <si>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</si>
  <si>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</si>
  <si>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</si>
  <si>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</si>
  <si>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</si>
  <si>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</si>
  <si>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</si>
  <si>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</si>
  <si>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</si>
  <si>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</si>
  <si>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</si>
  <si>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</si>
  <si>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</si>
  <si>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</si>
  <si>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</si>
  <si>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</si>
  <si>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</si>
  <si>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</si>
  <si>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</si>
  <si>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</si>
  <si>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</si>
  <si>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</si>
  <si>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</si>
  <si>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</si>
  <si>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</si>
  <si>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</si>
  <si>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</si>
  <si>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</si>
  <si>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</si>
  <si>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</si>
  <si>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</si>
  <si>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</si>
  <si>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</si>
  <si>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</si>
  <si>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</si>
  <si>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</si>
  <si>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</si>
  <si>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</si>
  <si>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</si>
  <si>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</si>
  <si>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</si>
  <si>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</si>
  <si>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</si>
  <si>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</si>
  <si>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</si>
  <si>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</si>
  <si>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</si>
  <si>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</si>
  <si>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</si>
  <si>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</si>
  <si>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</si>
  <si>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</si>
  <si>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</si>
  <si>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</si>
  <si>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</si>
  <si>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</si>
  <si>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</si>
  <si>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</si>
  <si>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</si>
  <si>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</si>
  <si>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</si>
  <si>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</si>
  <si>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</si>
  <si>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</si>
  <si>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</si>
  <si>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</si>
  <si>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</si>
  <si>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</si>
  <si>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</si>
  <si>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</si>
  <si>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</si>
  <si>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</si>
  <si>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</si>
  <si>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</si>
  <si>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</si>
  <si>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</si>
  <si>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</si>
  <si>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</si>
  <si>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</si>
  <si>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</si>
  <si>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</si>
  <si>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</si>
  <si>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</si>
  <si>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</si>
  <si>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</si>
  <si>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</si>
  <si>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</si>
  <si>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</si>
  <si>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</si>
  <si>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</si>
  <si>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</si>
  <si>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</si>
  <si>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</si>
  <si>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</si>
  <si>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</si>
  <si>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</si>
  <si>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</si>
  <si>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</si>
  <si>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</si>
  <si>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</si>
  <si>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</si>
  <si>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</si>
  <si>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</si>
  <si>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</si>
  <si>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</si>
  <si>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</si>
  <si>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</si>
  <si>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</si>
  <si>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</si>
  <si>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</si>
  <si>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</si>
  <si>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</si>
  <si>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</si>
  <si>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</si>
  <si>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</si>
  <si>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</si>
  <si>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</si>
  <si>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</si>
  <si>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</si>
  <si>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</si>
  <si>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</si>
  <si>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</si>
  <si>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</si>
  <si>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</si>
  <si>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</si>
  <si>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</si>
  <si>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</si>
  <si>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</si>
  <si>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</si>
  <si>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</si>
  <si>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</si>
  <si>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</si>
  <si>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</si>
  <si>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</si>
  <si>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</si>
  <si>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</si>
  <si>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</si>
  <si>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</si>
  <si>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</si>
  <si>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</si>
  <si>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</si>
  <si>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</si>
  <si>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</si>
  <si>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</si>
  <si>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</si>
  <si>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</si>
  <si>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</si>
  <si>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</si>
  <si>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</si>
  <si>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</si>
  <si>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</si>
  <si>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</si>
  <si>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</si>
  <si>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</si>
  <si>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</si>
  <si>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</si>
  <si>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</si>
  <si>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</si>
  <si>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</si>
  <si>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</si>
  <si>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</si>
  <si>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</si>
  <si>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</si>
  <si>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</si>
  <si>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</si>
  <si>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</si>
  <si>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</si>
  <si>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</si>
  <si>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</si>
  <si>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</si>
  <si>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</si>
  <si>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</si>
  <si>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</si>
  <si>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</si>
  <si>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</si>
  <si>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</si>
  <si>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</si>
  <si>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</si>
  <si>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</si>
  <si>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</si>
  <si>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</si>
  <si>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</si>
  <si>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</si>
  <si>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</si>
  <si>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</si>
  <si>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</si>
  <si>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</si>
  <si>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</si>
  <si>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</si>
  <si>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</si>
  <si>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</si>
  <si>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</si>
  <si>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</si>
  <si>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</si>
  <si>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</si>
  <si>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</si>
  <si>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</si>
  <si>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</si>
  <si>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</si>
  <si>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</si>
  <si>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</si>
  <si>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</si>
  <si>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</si>
  <si>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</si>
  <si>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</si>
  <si>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</si>
  <si>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</si>
  <si>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</si>
  <si>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</si>
  <si>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</si>
  <si>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</si>
  <si>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</si>
  <si>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</si>
  <si>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</si>
  <si>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</si>
  <si>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</si>
  <si>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</si>
  <si>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</si>
  <si>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</si>
  <si>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</si>
  <si>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</si>
  <si>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</si>
  <si>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</si>
  <si>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</si>
  <si>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</si>
  <si>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</si>
  <si>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</si>
  <si>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</si>
  <si>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</si>
  <si>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</si>
  <si>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</si>
  <si>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</si>
  <si>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</si>
  <si>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</si>
  <si>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</si>
  <si>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</si>
  <si>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</si>
  <si>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</si>
  <si>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</si>
  <si>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</si>
  <si>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</si>
  <si>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</si>
  <si>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</si>
  <si>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</si>
  <si>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</si>
  <si>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</si>
  <si>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</si>
  <si>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</si>
  <si>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</si>
  <si>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</si>
  <si>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</si>
  <si>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</si>
  <si>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</si>
  <si>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</si>
  <si>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</si>
  <si>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</si>
  <si>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</si>
  <si>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</si>
  <si>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</si>
  <si>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</si>
  <si>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</si>
  <si>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</si>
  <si>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</si>
  <si>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</si>
  <si>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</si>
  <si>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</si>
  <si>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</si>
  <si>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</si>
  <si>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</si>
  <si>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</si>
  <si>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</si>
  <si>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</si>
  <si>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</si>
  <si>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</si>
  <si>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</si>
  <si>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</si>
  <si>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</si>
  <si>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</si>
  <si>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</si>
  <si>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</si>
  <si>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</si>
  <si>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</si>
  <si>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</si>
  <si>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</si>
  <si>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</si>
  <si>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</si>
  <si>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</si>
  <si>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</si>
  <si>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</si>
  <si>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</si>
  <si>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</si>
  <si>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</si>
  <si>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</si>
  <si>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</si>
  <si>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</si>
  <si>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</si>
  <si>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</si>
  <si>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</si>
  <si>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</si>
  <si>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</si>
  <si>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</si>
  <si>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</si>
  <si>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</si>
  <si>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</si>
  <si>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</si>
  <si>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</si>
  <si>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</si>
  <si>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</si>
  <si>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</si>
  <si>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</si>
  <si>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</si>
  <si>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</si>
  <si>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</si>
  <si>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</si>
  <si>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</si>
  <si>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</si>
  <si>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</si>
  <si>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</si>
  <si>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</si>
  <si>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</si>
  <si>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</si>
  <si>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</si>
  <si>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</si>
  <si>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</si>
  <si>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</si>
  <si>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</si>
  <si>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</si>
  <si>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</si>
  <si>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</si>
  <si>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</si>
  <si>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</si>
  <si>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</si>
  <si>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</si>
  <si>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</si>
  <si>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</si>
  <si>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</si>
  <si>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</si>
  <si>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</si>
  <si>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</si>
  <si>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</si>
  <si>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</si>
  <si>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</si>
  <si>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</si>
  <si>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</si>
  <si>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</si>
  <si>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</si>
  <si>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</si>
  <si>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</si>
  <si>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</si>
  <si>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</si>
  <si>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</si>
  <si>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</si>
  <si>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</si>
  <si>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</si>
  <si>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</si>
  <si>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</si>
  <si>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</si>
  <si>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</si>
  <si>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</si>
  <si>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</si>
  <si>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</si>
  <si>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</si>
  <si>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</si>
  <si>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</si>
  <si>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</si>
  <si>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</si>
  <si>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</si>
  <si>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</si>
  <si>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</si>
  <si>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</si>
  <si>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</si>
  <si>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</si>
  <si>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</si>
  <si>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</si>
  <si>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</si>
  <si>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</si>
  <si>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</si>
  <si>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</si>
  <si>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</si>
  <si>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</si>
  <si>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</si>
  <si>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</si>
  <si>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</si>
  <si>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</si>
  <si>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</si>
  <si>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</si>
  <si>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</si>
  <si>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</si>
  <si>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</si>
  <si>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</si>
  <si>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</si>
  <si>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</si>
  <si>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</si>
  <si>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</si>
  <si>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</si>
  <si>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</si>
  <si>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</si>
  <si>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</si>
  <si>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</si>
  <si>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</si>
  <si>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</si>
  <si>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</si>
  <si>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</si>
  <si>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</si>
  <si>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</si>
  <si>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</si>
  <si>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</si>
  <si>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</si>
  <si>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</si>
  <si>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</si>
  <si>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</si>
  <si>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</si>
  <si>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</si>
  <si>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</si>
  <si>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</si>
  <si>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</si>
  <si>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</si>
  <si>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</si>
  <si>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</si>
  <si>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</si>
  <si>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</si>
  <si>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</si>
  <si>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</si>
  <si>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</si>
  <si>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</si>
  <si>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</si>
  <si>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</si>
  <si>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</si>
  <si>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</si>
  <si>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</si>
  <si>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</si>
  <si>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</si>
  <si>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</si>
  <si>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</si>
  <si>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</si>
  <si>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</si>
  <si>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</si>
  <si>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</si>
  <si>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</si>
  <si>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</si>
  <si>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</si>
  <si>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</si>
  <si>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</si>
  <si>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</si>
  <si>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</si>
  <si>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</si>
  <si>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</si>
  <si>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</si>
  <si>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</si>
  <si>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</si>
  <si>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</si>
  <si>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</si>
  <si>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</si>
  <si>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</si>
  <si>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</si>
  <si>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</si>
  <si>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</si>
  <si>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</si>
  <si>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</si>
  <si>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</si>
  <si>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</si>
  <si>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</si>
  <si>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</si>
  <si>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</si>
  <si>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</si>
  <si>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</si>
  <si>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</si>
  <si>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</si>
  <si>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</si>
  <si>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</si>
  <si>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</si>
  <si>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</si>
  <si>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</si>
  <si>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</si>
  <si>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</si>
  <si>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</si>
  <si>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</si>
  <si>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</si>
  <si>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</si>
  <si>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</si>
  <si>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</si>
  <si>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</si>
  <si>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</si>
  <si>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</si>
  <si>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</si>
  <si>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</si>
  <si>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</si>
  <si>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</si>
  <si>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</si>
  <si>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</si>
  <si>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</si>
  <si>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</si>
  <si>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</si>
  <si>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</si>
  <si>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</si>
  <si>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</si>
  <si>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</si>
  <si>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</si>
  <si>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</si>
  <si>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</si>
  <si>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</si>
  <si>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</si>
  <si>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</si>
  <si>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</si>
  <si>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</si>
  <si>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</si>
  <si>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</si>
  <si>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</si>
  <si>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</si>
  <si>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</si>
  <si>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</si>
  <si>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</si>
  <si>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</si>
  <si>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</si>
  <si>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</si>
  <si>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</si>
  <si>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</si>
  <si>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</si>
  <si>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</si>
  <si>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</si>
  <si>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</si>
  <si>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</si>
  <si>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</si>
  <si>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</si>
  <si>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</si>
  <si>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</si>
  <si>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</si>
  <si>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</si>
  <si>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</si>
  <si>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</si>
  <si>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</si>
  <si>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</si>
  <si>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</si>
  <si>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</si>
  <si>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</si>
  <si>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</si>
  <si>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</si>
  <si>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</si>
  <si>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</si>
  <si>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</si>
  <si>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</si>
  <si>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</si>
  <si>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</si>
  <si>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</si>
  <si>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</si>
  <si>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</si>
  <si>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</si>
  <si>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</si>
  <si>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</si>
  <si>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</si>
  <si>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</si>
  <si>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</si>
  <si>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</si>
  <si>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</si>
  <si>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</si>
  <si>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</si>
  <si>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</si>
  <si>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</si>
  <si>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</si>
  <si>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</si>
  <si>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</si>
  <si>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</si>
  <si>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</si>
  <si>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</si>
  <si>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</si>
  <si>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</si>
  <si>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</si>
  <si>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</si>
  <si>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</si>
  <si>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</si>
  <si>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</si>
  <si>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</si>
  <si>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</si>
  <si>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</si>
  <si>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</si>
  <si>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</si>
  <si>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</si>
  <si>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</si>
  <si>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</si>
  <si>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</si>
  <si>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</si>
  <si>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</si>
  <si>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</si>
  <si>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</si>
  <si>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</si>
  <si>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</si>
  <si>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</si>
  <si>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</si>
  <si>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</si>
  <si>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</si>
  <si>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</si>
  <si>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</si>
  <si>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</si>
  <si>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</si>
  <si>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</si>
  <si>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</si>
  <si>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</si>
  <si>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</si>
  <si>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</si>
  <si>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</si>
  <si>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</si>
  <si>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</si>
  <si>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</si>
  <si>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</si>
  <si>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</si>
  <si>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</si>
  <si>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</si>
  <si>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</si>
  <si>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</si>
  <si>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</si>
  <si>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</si>
  <si>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</si>
  <si>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</si>
  <si>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</si>
  <si>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</si>
  <si>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</si>
  <si>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</si>
  <si>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</si>
  <si>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</si>
  <si>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</si>
  <si>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</si>
  <si>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</si>
  <si>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</si>
  <si>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</si>
  <si>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</si>
  <si>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</si>
  <si>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</si>
  <si>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</si>
  <si>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</si>
  <si>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</si>
  <si>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</si>
  <si>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</si>
  <si>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</si>
  <si>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</si>
  <si>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</si>
  <si>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</si>
  <si>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</si>
  <si>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</si>
  <si>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</si>
  <si>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</si>
  <si>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</si>
  <si>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</si>
  <si>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</si>
  <si>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</si>
  <si>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</si>
  <si>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</si>
  <si>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</si>
  <si>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</si>
  <si>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</si>
  <si>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</si>
  <si>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</si>
  <si>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</si>
  <si>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</si>
  <si>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</si>
  <si>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</si>
  <si>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</si>
  <si>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</si>
  <si>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</si>
  <si>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</si>
  <si>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</si>
  <si>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</si>
  <si>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</si>
  <si>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</si>
  <si>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</si>
  <si>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</si>
  <si>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</si>
  <si>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</si>
  <si>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</si>
  <si>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</si>
  <si>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</si>
  <si>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</si>
  <si>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</si>
  <si>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</si>
  <si>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</si>
  <si>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</si>
  <si>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</si>
  <si>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</si>
  <si>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</si>
  <si>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</si>
  <si>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</si>
  <si>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</si>
  <si>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</si>
  <si>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</si>
  <si>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</si>
  <si>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</si>
  <si>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</si>
  <si>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</si>
  <si>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</si>
  <si>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</si>
  <si>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</si>
  <si>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</si>
  <si>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</si>
  <si>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</si>
  <si>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</si>
  <si>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</si>
  <si>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</si>
  <si>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</si>
  <si>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</si>
  <si>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</si>
  <si>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</si>
  <si>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</si>
  <si>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</si>
  <si>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</si>
  <si>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</si>
  <si>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</si>
  <si>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</si>
  <si>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</si>
  <si>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</si>
  <si>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</si>
  <si>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</si>
  <si>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</si>
  <si>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</si>
  <si>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</si>
  <si>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</si>
  <si>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</si>
  <si>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</si>
  <si>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</si>
  <si>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</si>
  <si>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</si>
  <si>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</si>
  <si>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</si>
  <si>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</si>
  <si>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</si>
  <si>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</si>
  <si>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</si>
  <si>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</si>
  <si>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</si>
  <si>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</si>
  <si>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</si>
  <si>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</si>
  <si>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</si>
  <si>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</si>
  <si>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</si>
  <si>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</si>
  <si>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</si>
  <si>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</si>
  <si>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</si>
  <si>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</si>
  <si>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</si>
  <si>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</si>
  <si>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</si>
  <si>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</si>
  <si>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</si>
  <si>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</si>
  <si>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</si>
  <si>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</si>
  <si>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</si>
  <si>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</si>
  <si>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</si>
  <si>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</si>
  <si>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</si>
  <si>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</si>
  <si>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</si>
  <si>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</si>
  <si>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</si>
  <si>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</si>
  <si>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</si>
  <si>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</si>
  <si>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</si>
  <si>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</si>
  <si>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</si>
  <si>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</si>
  <si>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</si>
  <si>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</si>
  <si>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</si>
  <si>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</si>
  <si>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</si>
  <si>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</si>
  <si>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</si>
  <si>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</si>
  <si>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</si>
  <si>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</si>
  <si>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</si>
  <si>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</si>
  <si>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</si>
  <si>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</si>
  <si>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</si>
  <si>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</si>
  <si>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</si>
  <si>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</si>
  <si>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</si>
  <si>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</si>
  <si>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</si>
  <si>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</si>
  <si>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</si>
  <si>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</si>
  <si>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</si>
  <si>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</si>
  <si>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</si>
  <si>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</si>
  <si>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</si>
  <si>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</si>
  <si>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</si>
  <si>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</si>
  <si>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</si>
  <si>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</si>
  <si>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</si>
  <si>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</si>
  <si>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</si>
  <si>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</si>
  <si>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</si>
  <si>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</si>
  <si>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</si>
  <si>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</si>
  <si>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</si>
  <si>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</si>
  <si>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</si>
  <si>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</si>
  <si>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</si>
  <si>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</si>
  <si>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</si>
  <si>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</si>
  <si>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</si>
  <si>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</si>
  <si>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</si>
  <si>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</si>
  <si>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</si>
  <si>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</si>
  <si>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</si>
  <si>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</si>
  <si>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</si>
  <si>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</si>
  <si>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</si>
  <si>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</si>
  <si>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</si>
  <si>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</si>
  <si>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</si>
  <si>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</si>
  <si>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</si>
  <si>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</si>
  <si>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</si>
  <si>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</si>
  <si>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</si>
  <si>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</si>
  <si>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</si>
  <si>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</si>
  <si>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</si>
  <si>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</si>
  <si>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</si>
  <si>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</si>
  <si>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</si>
  <si>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</si>
  <si>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</si>
  <si>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</si>
  <si>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</si>
  <si>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</si>
  <si>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</si>
  <si>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</si>
  <si>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</si>
  <si>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</si>
  <si>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</si>
  <si>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</si>
  <si>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</si>
  <si>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</si>
  <si>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</si>
  <si>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</si>
  <si>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</si>
  <si>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</si>
  <si>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</si>
  <si>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</si>
  <si>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</si>
  <si>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</si>
  <si>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</si>
  <si>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</si>
  <si>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</si>
  <si>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</si>
  <si>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</si>
  <si>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</si>
  <si>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</si>
  <si>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</si>
  <si>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</si>
  <si>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</si>
  <si>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</si>
  <si>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</si>
  <si>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</si>
  <si>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</si>
  <si>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</si>
  <si>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</si>
  <si>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</si>
  <si>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</si>
  <si>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</si>
  <si>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</si>
  <si>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</si>
  <si>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</si>
  <si>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</si>
  <si>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</si>
  <si>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</si>
  <si>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</si>
  <si>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</si>
  <si>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</si>
  <si>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</si>
  <si>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</si>
  <si>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</si>
  <si>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</si>
  <si>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</si>
  <si>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</si>
  <si>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</si>
  <si>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</si>
  <si>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</si>
  <si>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</si>
  <si>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</si>
  <si>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</si>
  <si>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</si>
  <si>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</si>
  <si>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</si>
  <si>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</si>
  <si>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</si>
  <si>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</si>
  <si>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</si>
  <si>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</si>
  <si>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</si>
  <si>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</si>
  <si>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</si>
  <si>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</si>
  <si>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</si>
  <si>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</si>
  <si>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</si>
  <si>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</si>
  <si>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</si>
  <si>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</si>
  <si>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</si>
  <si>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</si>
  <si>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</si>
  <si>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</si>
  <si>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</si>
  <si>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</si>
  <si>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</si>
  <si>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</si>
  <si>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</si>
  <si>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</si>
  <si>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</si>
  <si>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</si>
  <si>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</si>
  <si>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</si>
  <si>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</si>
  <si>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</si>
  <si>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</si>
  <si>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</si>
  <si>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</si>
  <si>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</si>
  <si>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</si>
  <si>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</si>
  <si>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</si>
  <si>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</si>
  <si>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</si>
  <si>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</si>
  <si>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</si>
  <si>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</si>
  <si>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</si>
  <si>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</si>
  <si>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</si>
  <si>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</si>
  <si>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</si>
  <si>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</si>
  <si>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</si>
  <si>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</si>
  <si>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</si>
  <si>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</si>
  <si>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</si>
  <si>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</si>
  <si>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</si>
  <si>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</si>
  <si>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</si>
  <si>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</si>
  <si>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</si>
  <si>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</si>
  <si>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</si>
  <si>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</si>
  <si>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</si>
  <si>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</si>
  <si>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</si>
  <si>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</si>
  <si>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</si>
  <si>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</si>
  <si>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</si>
  <si>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</si>
  <si>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</si>
  <si>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</si>
  <si>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</si>
  <si>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</si>
  <si>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</si>
  <si>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</si>
  <si>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</si>
  <si>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</si>
  <si>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</si>
  <si>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</si>
  <si>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</si>
  <si>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</si>
  <si>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</si>
  <si>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</si>
  <si>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</si>
  <si>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</si>
  <si>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</si>
  <si>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</si>
  <si>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</si>
  <si>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</si>
  <si>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</si>
  <si>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</si>
  <si>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</si>
  <si>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</si>
  <si>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</si>
  <si>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</si>
  <si>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</si>
  <si>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</si>
  <si>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</si>
  <si>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</si>
  <si>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</si>
  <si>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</si>
  <si>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</si>
  <si>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</si>
  <si>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</si>
  <si>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</si>
  <si>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</si>
  <si>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</si>
  <si>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</si>
  <si>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</si>
  <si>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</si>
  <si>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</si>
  <si>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</si>
  <si>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</si>
  <si>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</si>
  <si>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</si>
  <si>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</si>
  <si>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</si>
  <si>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</si>
  <si>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</si>
  <si>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</si>
  <si>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</si>
  <si>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</si>
  <si>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</si>
  <si>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</si>
  <si>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</si>
  <si>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</si>
  <si>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</si>
  <si>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</si>
  <si>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</si>
  <si>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</si>
  <si>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</si>
  <si>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</si>
  <si>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</si>
  <si>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</si>
  <si>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</si>
  <si>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</si>
  <si>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</si>
  <si>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</si>
  <si>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</si>
  <si>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</si>
  <si>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</si>
  <si>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</si>
  <si>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</si>
  <si>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</si>
  <si>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</si>
  <si>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</si>
  <si>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</si>
  <si>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</si>
  <si>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</si>
  <si>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</si>
  <si>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</si>
  <si>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</si>
  <si>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</si>
  <si>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</si>
  <si>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</si>
  <si>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</si>
  <si>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</si>
  <si>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</si>
  <si>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</si>
  <si>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</si>
  <si>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</si>
  <si>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</si>
  <si>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</si>
  <si>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</si>
  <si>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</si>
  <si>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</si>
  <si>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</si>
  <si>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</si>
  <si>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</si>
  <si>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</si>
  <si>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</si>
  <si>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</si>
  <si>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</si>
  <si>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</si>
  <si>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</si>
  <si>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</si>
  <si>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</si>
  <si>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</si>
  <si>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</si>
  <si>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</si>
  <si>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</si>
  <si>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</si>
  <si>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</si>
  <si>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</si>
  <si>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</si>
  <si>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</si>
  <si>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</si>
  <si>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</si>
  <si>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</si>
  <si>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</si>
  <si>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</si>
  <si>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</si>
  <si>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</si>
  <si>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</si>
  <si>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</si>
  <si>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</si>
  <si>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</si>
  <si>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</si>
  <si>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</si>
  <si>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</si>
  <si>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</si>
  <si>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</si>
  <si>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</si>
  <si>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</si>
  <si>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</si>
  <si>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</si>
  <si>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</si>
  <si>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</si>
  <si>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</si>
  <si>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</si>
  <si>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</si>
  <si>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</si>
  <si>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</si>
  <si>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</si>
  <si>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</si>
  <si>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</si>
  <si>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</si>
  <si>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</si>
  <si>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</si>
  <si>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</si>
  <si>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</si>
  <si>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</si>
  <si>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</si>
  <si>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</si>
  <si>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</si>
  <si>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</si>
  <si>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</si>
  <si>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</si>
  <si>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</si>
  <si>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</si>
  <si>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</si>
  <si>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</si>
  <si>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</si>
  <si>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</si>
  <si>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</si>
  <si>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</si>
  <si>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</si>
  <si>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</si>
  <si>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</si>
  <si>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</si>
  <si>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</si>
  <si>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</si>
  <si>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</si>
  <si>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</si>
  <si>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</si>
  <si>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</si>
  <si>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</si>
  <si>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</si>
  <si>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</si>
  <si>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</si>
  <si>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</si>
  <si>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</si>
  <si>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</si>
  <si>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</si>
  <si>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</si>
  <si>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</si>
  <si>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</si>
  <si>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</si>
  <si>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</si>
  <si>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</si>
  <si>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</si>
  <si>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</si>
  <si>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</si>
  <si>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</si>
  <si>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</si>
  <si>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</si>
  <si>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</si>
  <si>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</si>
  <si>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</si>
  <si>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</si>
  <si>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</si>
  <si>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</si>
  <si>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</si>
  <si>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</si>
  <si>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</si>
  <si>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</si>
  <si>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</si>
  <si>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</si>
  <si>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</si>
  <si>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</si>
  <si>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</si>
  <si>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</si>
  <si>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</si>
  <si>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</si>
  <si>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</si>
  <si>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</si>
  <si>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</si>
  <si>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</si>
  <si>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</si>
  <si>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</si>
  <si>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</si>
  <si>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</si>
  <si>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</si>
  <si>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</si>
  <si>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</si>
  <si>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</si>
  <si>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</si>
  <si>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</si>
  <si>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</si>
  <si>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</si>
  <si>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</si>
  <si>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</si>
  <si>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</si>
  <si>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</si>
  <si>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</si>
  <si>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</si>
  <si>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</si>
  <si>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</si>
  <si>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</si>
  <si>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</si>
  <si>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</si>
  <si>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</si>
  <si>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</si>
  <si>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</si>
  <si>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</si>
  <si>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</si>
  <si>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</si>
  <si>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</si>
  <si>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</si>
  <si>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</si>
  <si>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</si>
  <si>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</si>
  <si>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</si>
  <si>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</si>
  <si>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</si>
  <si>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</si>
  <si>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</si>
  <si>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</si>
  <si>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</si>
  <si>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</si>
  <si>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</si>
  <si>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</si>
  <si>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</si>
  <si>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</si>
  <si>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</si>
  <si>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</si>
  <si>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</si>
  <si>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</si>
  <si>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</si>
  <si>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</si>
  <si>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</si>
  <si>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</si>
  <si>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</si>
  <si>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</si>
  <si>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</si>
  <si>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</si>
  <si>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</si>
  <si>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</si>
  <si>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</si>
  <si>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</si>
  <si>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</si>
  <si>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</si>
  <si>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</si>
  <si>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</si>
  <si>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</si>
  <si>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</si>
  <si>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</si>
  <si>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</si>
  <si>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</si>
  <si>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</si>
  <si>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</si>
  <si>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</si>
  <si>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</si>
  <si>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</si>
  <si>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</si>
  <si>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</si>
  <si>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</si>
  <si>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</si>
  <si>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</si>
  <si>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</si>
  <si>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</si>
  <si>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</si>
  <si>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</si>
  <si>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</si>
  <si>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</si>
  <si>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</si>
  <si>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</si>
  <si>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</si>
  <si>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</si>
  <si>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</si>
  <si>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</si>
  <si>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</si>
  <si>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</si>
  <si>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</si>
  <si>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</si>
  <si>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</si>
  <si>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</si>
  <si>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</si>
  <si>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</si>
  <si>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</si>
  <si>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</si>
  <si>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</si>
  <si>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</si>
  <si>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</si>
  <si>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</si>
  <si>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</si>
  <si>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</si>
  <si>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</si>
  <si>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</si>
  <si>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</si>
  <si>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</si>
  <si>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</si>
  <si>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</si>
  <si>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</si>
  <si>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</si>
  <si>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</si>
  <si>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</si>
  <si>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</si>
  <si>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</si>
  <si>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</si>
  <si>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</si>
  <si>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</si>
  <si>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</si>
  <si>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</si>
  <si>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</si>
  <si>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</si>
  <si>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</si>
  <si>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</si>
  <si>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</si>
  <si>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</si>
  <si>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</si>
  <si>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</si>
  <si>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</si>
  <si>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</si>
  <si>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</si>
  <si>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</si>
  <si>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</si>
  <si>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</si>
  <si>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</si>
  <si>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</si>
  <si>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</si>
  <si>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</si>
  <si>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</si>
  <si>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</si>
  <si>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</si>
  <si>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</si>
  <si>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</si>
  <si>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</si>
  <si>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</si>
  <si>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</si>
  <si>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</si>
  <si>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</si>
  <si>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</si>
  <si>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</si>
  <si>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</si>
  <si>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</si>
  <si>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</si>
  <si>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</si>
  <si>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</si>
  <si>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</si>
  <si>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</si>
  <si>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</si>
  <si>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</si>
  <si>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</si>
  <si>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</si>
  <si>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</si>
  <si>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</si>
  <si>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</si>
  <si>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</si>
  <si>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</si>
  <si>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</si>
  <si>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</si>
  <si>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</si>
  <si>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</si>
  <si>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</si>
  <si>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</si>
  <si>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</si>
  <si>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</si>
  <si>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</si>
  <si>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</si>
  <si>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</si>
  <si>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</si>
  <si>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</si>
  <si>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</si>
  <si>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</si>
  <si>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</si>
  <si>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</si>
  <si>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</si>
  <si>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</si>
  <si>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</si>
  <si>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</si>
  <si>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</si>
  <si>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</si>
  <si>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</si>
  <si>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</si>
  <si>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</si>
  <si>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</si>
  <si>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</si>
  <si>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</si>
  <si>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</si>
  <si>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</si>
  <si>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</si>
  <si>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</si>
  <si>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</si>
  <si>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</si>
  <si>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</si>
  <si>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</si>
  <si>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</si>
  <si>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</si>
  <si>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</si>
  <si>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</si>
  <si>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</si>
  <si>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</si>
  <si>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</si>
  <si>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</si>
  <si>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</si>
  <si>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</si>
  <si>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</si>
  <si>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</si>
  <si>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</si>
  <si>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</si>
  <si>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</si>
  <si>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</si>
  <si>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</si>
  <si>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</si>
  <si>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</si>
  <si>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</si>
  <si>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</si>
  <si>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</si>
  <si>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</si>
  <si>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</si>
  <si>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</si>
  <si>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</si>
  <si>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</si>
  <si>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</si>
  <si>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</si>
  <si>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</si>
  <si>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</si>
  <si>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</si>
  <si>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</si>
  <si>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</si>
  <si>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</si>
  <si>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</si>
  <si>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</si>
  <si>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</si>
  <si>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</si>
  <si>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</si>
  <si>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</si>
  <si>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</si>
  <si>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</si>
  <si>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</si>
  <si>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</si>
  <si>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</si>
  <si>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</si>
  <si>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</si>
  <si>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</si>
  <si>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</si>
  <si>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</si>
  <si>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</si>
  <si>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</si>
  <si>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</si>
  <si>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</si>
  <si>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</si>
  <si>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</si>
  <si>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</si>
  <si>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</si>
  <si>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</si>
  <si>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</si>
  <si>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</si>
  <si>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</si>
  <si>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</si>
  <si>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</si>
  <si>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</si>
  <si>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</si>
  <si>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</si>
  <si>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</si>
  <si>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</si>
  <si>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</si>
  <si>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</si>
  <si>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</si>
  <si>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</si>
  <si>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</si>
  <si>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</si>
  <si>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</si>
  <si>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</si>
  <si>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</si>
  <si>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</si>
  <si>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</si>
  <si>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</si>
  <si>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</si>
  <si>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</si>
  <si>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</si>
  <si>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</si>
  <si>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</si>
  <si>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</si>
  <si>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</si>
  <si>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</si>
  <si>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</si>
  <si>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</si>
  <si>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</si>
  <si>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</si>
  <si>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</si>
  <si>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</si>
  <si>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</si>
  <si>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</si>
  <si>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</si>
  <si>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</si>
  <si>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</si>
  <si>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</si>
  <si>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</si>
  <si>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</si>
  <si>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</si>
  <si>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</si>
  <si>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</si>
  <si>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</si>
  <si>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</si>
  <si>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</si>
  <si>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</si>
  <si>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</si>
  <si>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</si>
  <si>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</si>
  <si>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</si>
  <si>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</si>
  <si>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</si>
  <si>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</si>
  <si>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</si>
  <si>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</si>
  <si>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</si>
  <si>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</si>
  <si>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</si>
  <si>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</si>
  <si>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</si>
  <si>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</si>
  <si>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</si>
  <si>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</si>
  <si>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</si>
  <si>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</si>
  <si>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</si>
  <si>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</si>
  <si>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</si>
  <si>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</si>
  <si>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</si>
  <si>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</si>
  <si>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</si>
  <si>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</si>
  <si>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</si>
  <si>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</si>
  <si>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</si>
  <si>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</si>
  <si>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</si>
  <si>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</si>
  <si>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</si>
  <si>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</si>
  <si>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</si>
  <si>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</si>
  <si>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</si>
  <si>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</si>
  <si>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</si>
  <si>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</si>
  <si>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</si>
  <si>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</si>
  <si>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</si>
  <si>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</si>
  <si>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</si>
  <si>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</si>
  <si>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</si>
  <si>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</si>
  <si>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</si>
  <si>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</si>
  <si>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</si>
  <si>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</si>
  <si>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</si>
  <si>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</si>
  <si>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</si>
  <si>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</si>
  <si>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</si>
  <si>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</si>
  <si>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</si>
  <si>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</si>
  <si>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</si>
  <si>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</si>
  <si>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</si>
  <si>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</si>
  <si>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</si>
  <si>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</si>
  <si>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</si>
  <si>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</si>
  <si>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</si>
  <si>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</si>
  <si>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</si>
  <si>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</si>
  <si>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</si>
  <si>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</si>
  <si>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</si>
  <si>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</si>
  <si>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</si>
  <si>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</si>
  <si>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</si>
  <si>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</si>
  <si>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</si>
  <si>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</si>
  <si>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</si>
  <si>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</si>
  <si>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</si>
  <si>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</si>
  <si>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</si>
  <si>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</si>
  <si>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</si>
  <si>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</si>
  <si>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</si>
  <si>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</si>
  <si>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</si>
  <si>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</si>
  <si>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</si>
  <si>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</si>
  <si>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</si>
  <si>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</si>
  <si>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</si>
  <si>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</si>
  <si>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</si>
  <si>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</si>
  <si>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</si>
  <si>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</si>
  <si>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</si>
  <si>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</si>
  <si>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</si>
  <si>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</si>
  <si>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</si>
  <si>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</si>
  <si>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</si>
  <si>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</si>
  <si>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</si>
  <si>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</si>
  <si>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</si>
  <si>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</si>
  <si>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</si>
  <si>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</si>
  <si>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</si>
  <si>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</si>
  <si>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</si>
  <si>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</si>
  <si>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</si>
  <si>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</si>
  <si>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</si>
  <si>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</si>
  <si>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</si>
  <si>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</si>
  <si>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</si>
  <si>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</si>
  <si>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</si>
  <si>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</si>
  <si>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</si>
  <si>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</si>
  <si>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</si>
  <si>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</si>
  <si>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</si>
  <si>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</si>
  <si>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</si>
  <si>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</si>
  <si>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</si>
  <si>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</si>
  <si>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</si>
  <si>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</si>
  <si>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</si>
  <si>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</si>
  <si>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</si>
  <si>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</si>
  <si>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</si>
  <si>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</si>
  <si>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</si>
  <si>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</si>
  <si>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</si>
  <si>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</si>
  <si>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</si>
  <si>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</si>
  <si>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</si>
  <si>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</si>
  <si>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</si>
  <si>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</si>
  <si>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</si>
  <si>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</si>
  <si>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</si>
  <si>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</si>
  <si>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</si>
  <si>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</si>
  <si>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</si>
  <si>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</si>
  <si>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</si>
  <si>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</si>
  <si>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</si>
  <si>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</si>
  <si>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</si>
  <si>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</si>
  <si>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</si>
  <si>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</si>
  <si>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</si>
  <si>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</si>
  <si>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</si>
  <si>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</si>
  <si>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</si>
  <si>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</si>
  <si>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</si>
  <si>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</si>
  <si>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</si>
  <si>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</si>
  <si>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</si>
  <si>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</si>
  <si>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</si>
  <si>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</si>
  <si>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</si>
  <si>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</si>
  <si>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</si>
  <si>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</si>
  <si>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</si>
  <si>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</si>
  <si>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</si>
  <si>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</si>
  <si>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</si>
  <si>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</si>
  <si>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</si>
  <si>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</si>
  <si>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</si>
  <si>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</si>
  <si>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</si>
  <si>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</si>
  <si>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</si>
  <si>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</si>
  <si>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</si>
  <si>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</si>
  <si>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</si>
  <si>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</si>
  <si>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</si>
  <si>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</si>
  <si>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</si>
  <si>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</si>
  <si>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</si>
  <si>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</si>
  <si>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</si>
  <si>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</si>
  <si>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</si>
  <si>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</si>
  <si>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</si>
  <si>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</si>
  <si>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</si>
  <si>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</si>
  <si>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</si>
  <si>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</si>
  <si>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</si>
  <si>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</si>
  <si>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</si>
  <si>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</si>
  <si>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</si>
  <si>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</si>
  <si>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</si>
  <si>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</si>
  <si>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</si>
  <si>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</si>
  <si>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</si>
  <si>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</si>
  <si>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</si>
  <si>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</si>
  <si>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</si>
  <si>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</si>
  <si>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</si>
  <si>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</si>
  <si>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</si>
  <si>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</si>
  <si>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</si>
  <si>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</si>
  <si>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</si>
  <si>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</si>
  <si>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</si>
  <si>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</si>
  <si>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</si>
  <si>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</si>
  <si>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</si>
  <si>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</si>
  <si>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</si>
  <si>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</si>
  <si>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</si>
  <si>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</si>
  <si>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</si>
  <si>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</si>
  <si>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</si>
  <si>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</si>
  <si>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</si>
  <si>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</si>
  <si>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</si>
  <si>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</si>
  <si>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</si>
  <si>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</si>
  <si>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</si>
  <si>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</si>
  <si>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</si>
  <si>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</si>
  <si>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</si>
  <si>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</si>
  <si>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</si>
  <si>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</si>
  <si>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</si>
  <si>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</si>
  <si>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</si>
  <si>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</si>
  <si>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</si>
  <si>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</si>
  <si>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</si>
  <si>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</si>
  <si>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</si>
  <si>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</si>
  <si>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</si>
  <si>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</si>
  <si>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</si>
  <si>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</si>
  <si>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</si>
  <si>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</si>
  <si>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</si>
  <si>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</si>
  <si>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</si>
  <si>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</si>
  <si>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</si>
  <si>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</si>
  <si>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</si>
  <si>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</si>
  <si>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</si>
  <si>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</si>
  <si>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</si>
  <si>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</si>
  <si>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</si>
  <si>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</si>
  <si>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</si>
  <si>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</si>
  <si>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</si>
  <si>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</si>
  <si>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</si>
  <si>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</si>
  <si>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</si>
  <si>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</si>
  <si>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</si>
  <si>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</si>
  <si>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</si>
  <si>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</si>
  <si>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</si>
  <si>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</si>
  <si>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</si>
  <si>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</si>
  <si>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</si>
  <si>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</si>
  <si>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</si>
  <si>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</si>
  <si>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</si>
  <si>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</si>
  <si>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</si>
  <si>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</si>
  <si>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</si>
  <si>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</si>
  <si>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</si>
  <si>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</si>
  <si>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</si>
  <si>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</si>
  <si>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</si>
  <si>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</si>
  <si>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</si>
  <si>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</si>
  <si>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</si>
  <si>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</si>
  <si>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</si>
  <si>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</si>
  <si>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</si>
  <si>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</si>
  <si>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</si>
  <si>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</si>
  <si>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</si>
  <si>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</si>
  <si>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</si>
  <si>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</si>
  <si>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</si>
  <si>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</si>
  <si>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</si>
  <si>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</si>
  <si>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</si>
  <si>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</si>
  <si>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</si>
  <si>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</si>
  <si>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</si>
  <si>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</si>
  <si>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</si>
  <si>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</si>
  <si>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</si>
  <si>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</si>
  <si>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</si>
  <si>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</si>
  <si>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</si>
  <si>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</si>
  <si>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</si>
  <si>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</si>
  <si>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</si>
  <si>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</si>
  <si>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</si>
  <si>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</si>
  <si>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</si>
  <si>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</si>
  <si>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</si>
  <si>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</si>
  <si>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</si>
  <si>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</si>
  <si>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</si>
  <si>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</si>
  <si>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</si>
  <si>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</si>
  <si>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</si>
  <si>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</si>
  <si>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</si>
  <si>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</si>
  <si>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</si>
  <si>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</si>
  <si>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</si>
  <si>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</si>
  <si>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</si>
  <si>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</si>
  <si>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</si>
  <si>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</si>
  <si>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</si>
  <si>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</si>
  <si>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</si>
  <si>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</si>
  <si>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</si>
  <si>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</si>
  <si>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</si>
  <si>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</si>
  <si>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</si>
  <si>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</si>
  <si>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</si>
  <si>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</si>
  <si>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</si>
  <si>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</si>
  <si>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</si>
  <si>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</si>
  <si>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</si>
  <si>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</si>
  <si>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</si>
  <si>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</si>
  <si>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</si>
  <si>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</si>
  <si>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</si>
  <si>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</si>
  <si>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</si>
  <si>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</si>
  <si>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</si>
  <si>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</si>
  <si>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</si>
  <si>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</si>
  <si>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</si>
  <si>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</si>
  <si>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</si>
  <si>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</si>
  <si>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</si>
  <si>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</si>
  <si>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</si>
  <si>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</si>
  <si>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</si>
  <si>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</si>
  <si>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</si>
  <si>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</si>
  <si>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</si>
  <si>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</si>
  <si>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</si>
  <si>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</si>
  <si>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</si>
  <si>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</si>
  <si>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</si>
  <si>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</si>
  <si>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</si>
  <si>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</si>
  <si>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</si>
  <si>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</si>
  <si>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</si>
  <si>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</si>
  <si>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</si>
  <si>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</si>
  <si>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</si>
  <si>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</si>
  <si>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</si>
  <si>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</si>
  <si>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</si>
  <si>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</si>
  <si>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</si>
  <si>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</si>
  <si>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</si>
  <si>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</si>
  <si>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</si>
  <si>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</si>
  <si>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</si>
  <si>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</si>
  <si>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</si>
  <si>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</si>
  <si>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</si>
  <si>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</si>
  <si>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</si>
  <si>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</si>
  <si>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</si>
  <si>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</si>
  <si>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</si>
  <si>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</si>
  <si>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</si>
  <si>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</si>
  <si>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</si>
  <si>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</si>
  <si>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</si>
  <si>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</si>
  <si>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</si>
  <si>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</si>
  <si>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</si>
  <si>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</si>
  <si>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</si>
  <si>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</si>
  <si>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</si>
  <si>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</si>
  <si>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</si>
  <si>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</si>
  <si>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</si>
  <si>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</si>
  <si>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</si>
  <si>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</si>
  <si>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</si>
  <si>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</si>
  <si>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</si>
  <si>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</si>
  <si>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</si>
  <si>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</si>
  <si>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</si>
  <si>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</si>
  <si>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</si>
  <si>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</si>
  <si>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</si>
  <si>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</si>
  <si>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</si>
  <si>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</si>
  <si>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</si>
  <si>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</si>
  <si>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</si>
  <si>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</si>
  <si>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</si>
  <si>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</si>
  <si>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</si>
  <si>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</si>
  <si>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</si>
  <si>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</si>
  <si>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</si>
  <si>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</si>
  <si>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</si>
  <si>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</si>
  <si>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</si>
  <si>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</si>
  <si>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</si>
  <si>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</si>
  <si>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</si>
  <si>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</si>
  <si>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</si>
  <si>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</si>
  <si>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</si>
  <si>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</si>
  <si>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</si>
  <si>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</si>
  <si>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</si>
  <si>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</si>
  <si>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</si>
  <si>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</si>
  <si>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</si>
  <si>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</si>
  <si>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</si>
  <si>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</si>
  <si>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</si>
  <si>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</si>
  <si>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</si>
  <si>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</si>
  <si>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</si>
  <si>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</si>
  <si>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</si>
  <si>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</si>
  <si>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</si>
  <si>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</si>
  <si>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</si>
  <si>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</si>
  <si>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</si>
  <si>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</si>
  <si>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</si>
  <si>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</si>
  <si>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</si>
  <si>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</si>
  <si>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</si>
  <si>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</si>
  <si>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</si>
  <si>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</si>
  <si>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</si>
  <si>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</si>
  <si>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</si>
  <si>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</si>
  <si>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</si>
  <si>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</si>
  <si>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</si>
  <si>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</si>
  <si>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</si>
  <si>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</si>
  <si>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</si>
  <si>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</si>
  <si>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</si>
  <si>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</si>
  <si>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</si>
  <si>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</si>
  <si>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</si>
  <si>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</si>
  <si>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</si>
  <si>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</si>
  <si>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</si>
  <si>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</si>
  <si>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</si>
  <si>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</si>
  <si>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</si>
  <si>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</si>
  <si>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</si>
  <si>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</si>
  <si>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</si>
  <si>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</si>
  <si>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</si>
  <si>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</si>
  <si>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</si>
  <si>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</si>
  <si>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</si>
  <si>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</si>
  <si>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</si>
  <si>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</si>
  <si>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</si>
  <si>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</si>
  <si>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</si>
  <si>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</si>
  <si>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</si>
  <si>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</si>
  <si>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</si>
  <si>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</si>
  <si>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</si>
  <si>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</si>
  <si>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</si>
  <si>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</si>
  <si>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</si>
  <si>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</si>
  <si>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</si>
  <si>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</si>
  <si>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</si>
  <si>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</si>
  <si>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</si>
  <si>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</si>
  <si>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</si>
  <si>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</si>
  <si>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</si>
  <si>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</si>
  <si>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</si>
  <si>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</si>
  <si>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</si>
  <si>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</si>
  <si>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</si>
  <si>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</si>
  <si>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</si>
  <si>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</si>
  <si>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</si>
  <si>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</si>
  <si>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</si>
  <si>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</si>
  <si>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</si>
  <si>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</si>
  <si>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</si>
  <si>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</si>
  <si>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</si>
  <si>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</si>
  <si>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</si>
  <si>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</si>
  <si>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</si>
  <si>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</si>
  <si>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</si>
  <si>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</si>
  <si>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</si>
  <si>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</si>
  <si>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</si>
  <si>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</si>
  <si>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</si>
  <si>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</si>
  <si>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</si>
  <si>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</si>
  <si>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</si>
  <si>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</si>
  <si>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</si>
  <si>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</si>
  <si>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</si>
  <si>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</si>
  <si>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</si>
  <si>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</si>
  <si>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</si>
  <si>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</si>
  <si>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</si>
  <si>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</si>
  <si>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</si>
  <si>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</si>
  <si>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</si>
  <si>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</si>
  <si>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</si>
  <si>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</si>
  <si>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</si>
  <si>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</si>
  <si>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</si>
  <si>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</si>
  <si>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</si>
  <si>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</si>
  <si>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</si>
  <si>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</si>
  <si>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</si>
  <si>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</si>
  <si>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</si>
  <si>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</si>
  <si>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</si>
  <si>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</si>
  <si>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</si>
  <si>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</si>
  <si>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</si>
  <si>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</si>
  <si>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</si>
  <si>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</si>
  <si>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</si>
  <si>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</si>
  <si>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</si>
  <si>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</si>
  <si>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</si>
  <si>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</si>
  <si>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</si>
  <si>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</si>
  <si>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</si>
  <si>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</si>
  <si>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</si>
  <si>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</si>
  <si>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</si>
  <si>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</si>
  <si>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</si>
  <si>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</si>
  <si>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</si>
  <si>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</si>
  <si>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</si>
  <si>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</si>
  <si>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</si>
  <si>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</si>
  <si>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</si>
  <si>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</si>
  <si>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</si>
  <si>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</si>
  <si>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</si>
  <si>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</si>
  <si>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</si>
  <si>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</si>
  <si>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</si>
  <si>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</si>
  <si>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</si>
  <si>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</si>
  <si>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</si>
  <si>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</si>
  <si>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</si>
  <si>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</si>
  <si>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</si>
  <si>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</si>
  <si>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</si>
  <si>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</si>
  <si>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</si>
  <si>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</si>
  <si>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</si>
  <si>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</si>
  <si>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</si>
  <si>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</si>
  <si>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</si>
  <si>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</si>
  <si>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</si>
  <si>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</si>
  <si>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</si>
  <si>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</si>
  <si>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</si>
  <si>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</si>
  <si>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</si>
  <si>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</si>
  <si>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</si>
  <si>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</si>
  <si>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</si>
  <si>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</si>
  <si>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</si>
  <si>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</si>
  <si>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</si>
  <si>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</si>
  <si>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</si>
  <si>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</si>
  <si>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</si>
  <si>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</si>
  <si>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</si>
  <si>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</si>
  <si>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</si>
  <si>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</si>
  <si>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</si>
  <si>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</si>
  <si>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</si>
  <si>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</si>
  <si>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</si>
  <si>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</si>
  <si>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</si>
  <si>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</si>
  <si>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</si>
  <si>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</si>
  <si>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</si>
  <si>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</si>
  <si>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</si>
  <si>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</si>
  <si>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</si>
  <si>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</si>
  <si>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</si>
  <si>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</si>
  <si>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</si>
  <si>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</si>
  <si>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</si>
  <si>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</si>
  <si>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</si>
  <si>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</si>
  <si>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</si>
  <si>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</si>
  <si>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</si>
  <si>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</si>
  <si>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</si>
  <si>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</si>
  <si>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</si>
  <si>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</si>
  <si>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</si>
  <si>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</si>
  <si>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</si>
  <si>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</si>
  <si>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</si>
  <si>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</si>
  <si>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</si>
  <si>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</si>
  <si>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</si>
  <si>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</si>
  <si>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</si>
  <si>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</si>
  <si>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</si>
  <si>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</si>
  <si>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</si>
  <si>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</si>
  <si>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</si>
  <si>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</si>
  <si>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</si>
  <si>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</si>
  <si>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</si>
  <si>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</si>
  <si>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</si>
  <si>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</si>
  <si>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</si>
  <si>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</si>
  <si>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</si>
  <si>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</si>
  <si>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</si>
  <si>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</si>
  <si>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</si>
  <si>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</si>
  <si>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</si>
  <si>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</si>
  <si>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</si>
  <si>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</si>
  <si>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</si>
  <si>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</si>
  <si>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</si>
  <si>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</si>
  <si>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</si>
  <si>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</si>
  <si>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</si>
  <si>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</si>
  <si>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</si>
  <si>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</si>
  <si>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</si>
  <si>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</si>
  <si>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</si>
  <si>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</si>
  <si>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</si>
  <si>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</si>
  <si>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</si>
  <si>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</si>
  <si>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</si>
  <si>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</si>
  <si>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</si>
  <si>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</si>
  <si>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</si>
  <si>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</si>
  <si>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</si>
  <si>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</si>
  <si>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</si>
  <si>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</si>
  <si>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</si>
  <si>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</si>
  <si>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</si>
  <si>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</si>
  <si>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</si>
  <si>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</si>
  <si>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</si>
  <si>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</si>
  <si>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</si>
  <si>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</si>
  <si>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</si>
  <si>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</si>
  <si>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</si>
  <si>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</si>
  <si>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</si>
  <si>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</si>
  <si>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</si>
  <si>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</si>
  <si>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</si>
  <si>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</si>
  <si>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</si>
  <si>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</si>
  <si>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</si>
  <si>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</si>
  <si>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</si>
  <si>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</si>
  <si>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</si>
  <si>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</si>
  <si>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</si>
  <si>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</si>
  <si>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</si>
  <si>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</si>
  <si>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</si>
  <si>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</si>
  <si>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</si>
  <si>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</si>
  <si>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</si>
  <si>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</si>
  <si>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</si>
  <si>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</si>
  <si>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</si>
  <si>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</si>
  <si>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</si>
  <si>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</si>
  <si>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</si>
  <si>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</si>
  <si>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</si>
  <si>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</si>
  <si>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</si>
  <si>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</si>
  <si>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</si>
  <si>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</si>
  <si>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</si>
  <si>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</si>
  <si>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</si>
  <si>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</si>
  <si>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</si>
  <si>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</si>
  <si>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</si>
  <si>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</si>
  <si>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</si>
  <si>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</si>
  <si>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</si>
  <si>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</si>
  <si>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</si>
  <si>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</si>
  <si>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</si>
  <si>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</si>
  <si>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</si>
  <si>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</si>
  <si>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</si>
  <si>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</si>
  <si>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</si>
  <si>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</si>
  <si>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</si>
  <si>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</si>
  <si>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</si>
  <si>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</si>
  <si>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</si>
  <si>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</si>
  <si>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</si>
  <si>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</si>
  <si>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</si>
  <si>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</si>
  <si>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</si>
  <si>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</si>
  <si>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</si>
  <si>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</si>
  <si>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</si>
  <si>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</si>
  <si>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</si>
  <si>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</si>
  <si>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</si>
  <si>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</si>
  <si>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</si>
  <si>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</si>
  <si>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</si>
  <si>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</si>
  <si>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</si>
  <si>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</si>
  <si>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</si>
  <si>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</si>
  <si>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</si>
  <si>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</si>
  <si>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</si>
  <si>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</si>
  <si>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</si>
  <si>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</si>
  <si>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</si>
  <si>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</si>
  <si>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</si>
  <si>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</si>
  <si>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</si>
  <si>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</si>
  <si>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</si>
  <si>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</si>
  <si>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</si>
  <si>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</si>
  <si>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</si>
  <si>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</si>
  <si>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</si>
  <si>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</si>
  <si>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</si>
  <si>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</si>
  <si>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</si>
  <si>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</si>
  <si>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</si>
  <si>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</si>
  <si>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</si>
  <si>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</si>
  <si>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</si>
  <si>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</si>
  <si>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</si>
  <si>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</si>
  <si>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</si>
  <si>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</si>
  <si>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</si>
  <si>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</si>
  <si>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</si>
  <si>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</si>
  <si>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</si>
  <si>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</si>
  <si>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</si>
  <si>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</si>
  <si>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</si>
  <si>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</si>
  <si>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</si>
  <si>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</si>
  <si>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</si>
  <si>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</si>
  <si>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</si>
  <si>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</si>
  <si>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</si>
  <si>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</si>
  <si>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</si>
  <si>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</si>
  <si>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</si>
  <si>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</si>
  <si>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</si>
  <si>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</si>
  <si>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</si>
  <si>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</si>
  <si>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</si>
  <si>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</si>
  <si>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</si>
  <si>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</si>
  <si>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</si>
  <si>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</si>
  <si>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</si>
  <si>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</si>
  <si>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</si>
  <si>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</si>
  <si>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</si>
  <si>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</si>
  <si>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</si>
  <si>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</si>
  <si>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</si>
  <si>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</si>
  <si>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</si>
  <si>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</si>
  <si>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</si>
  <si>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</si>
  <si>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</si>
  <si>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</si>
  <si>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</si>
  <si>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</si>
  <si>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</si>
  <si>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</si>
  <si>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</si>
  <si>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</si>
  <si>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</si>
  <si>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</si>
  <si>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</si>
  <si>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</si>
  <si>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</si>
  <si>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</si>
  <si>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</si>
  <si>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</si>
  <si>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</si>
  <si>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</si>
  <si>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</si>
  <si>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</si>
  <si>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</si>
  <si>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</si>
  <si>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</si>
  <si>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</si>
  <si>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</si>
  <si>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</si>
  <si>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</si>
  <si>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</si>
  <si>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</si>
  <si>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</si>
  <si>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</si>
  <si>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</si>
  <si>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</si>
  <si>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</si>
  <si>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</si>
  <si>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</si>
  <si>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</si>
  <si>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</si>
  <si>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</si>
  <si>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</si>
  <si>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</si>
  <si>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</si>
  <si>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</si>
  <si>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</si>
  <si>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</si>
  <si>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</si>
  <si>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</si>
  <si>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</si>
  <si>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</si>
  <si>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</si>
  <si>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</si>
  <si>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</si>
  <si>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</si>
  <si>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</si>
  <si>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</si>
  <si>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</si>
  <si>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</si>
  <si>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</si>
  <si>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</si>
  <si>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</si>
  <si>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</si>
  <si>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</si>
  <si>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</si>
  <si>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</si>
  <si>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</si>
  <si>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</si>
  <si>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</si>
  <si>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</si>
  <si>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</si>
  <si>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</si>
  <si>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</si>
  <si>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</si>
  <si>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</si>
  <si>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</si>
  <si>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</si>
  <si>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</si>
  <si>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</si>
  <si>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</si>
  <si>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</si>
  <si>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</si>
  <si>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</si>
  <si>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</si>
  <si>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</si>
  <si>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</si>
  <si>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</si>
  <si>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</si>
  <si>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</si>
  <si>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</si>
  <si>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</si>
  <si>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</si>
  <si>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</si>
  <si>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</si>
  <si>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</si>
  <si>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</si>
  <si>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</si>
  <si>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</si>
  <si>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</si>
  <si>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</si>
  <si>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</si>
  <si>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</si>
  <si>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</si>
  <si>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</si>
  <si>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</si>
  <si>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</si>
  <si>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</si>
  <si>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</si>
  <si>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</si>
  <si>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</si>
  <si>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</si>
  <si>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</si>
  <si>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</si>
  <si>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</si>
  <si>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</si>
  <si>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</si>
  <si>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</si>
  <si>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</si>
  <si>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</si>
  <si>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</si>
  <si>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</si>
  <si>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</si>
  <si>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</si>
  <si>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</si>
  <si>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</si>
  <si>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</si>
  <si>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</si>
  <si>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</si>
  <si>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</si>
  <si>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</si>
  <si>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</si>
  <si>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</si>
  <si>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</si>
  <si>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</si>
  <si>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</si>
  <si>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</si>
  <si>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</si>
  <si>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</si>
  <si>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</si>
  <si>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</si>
  <si>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</si>
  <si>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</si>
  <si>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</si>
  <si>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</si>
  <si>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</si>
  <si>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</si>
  <si>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</si>
  <si>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</si>
  <si>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</si>
  <si>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</si>
  <si>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</si>
  <si>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</si>
  <si>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</si>
  <si>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</si>
  <si>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</si>
  <si>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</si>
  <si>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</si>
  <si>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</si>
  <si>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</si>
  <si>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</si>
  <si>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</si>
  <si>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</si>
  <si>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</si>
  <si>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</si>
  <si>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</si>
  <si>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</si>
  <si>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</si>
  <si>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</si>
  <si>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</si>
  <si>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</si>
  <si>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</si>
  <si>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</si>
  <si>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</si>
  <si>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</si>
  <si>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</si>
  <si>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</si>
  <si>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</si>
  <si>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</si>
  <si>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</si>
  <si>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</si>
  <si>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</si>
  <si>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</si>
  <si>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</si>
  <si>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</si>
  <si>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</si>
  <si>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</si>
  <si>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</si>
  <si>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</si>
  <si>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</si>
  <si>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</si>
  <si>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</si>
  <si>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</si>
  <si>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</si>
  <si>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</si>
  <si>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</si>
  <si>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</si>
  <si>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</si>
  <si>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</si>
  <si>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</si>
  <si>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</si>
  <si>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</si>
  <si>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</si>
  <si>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</si>
  <si>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</si>
  <si>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</si>
  <si>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</si>
  <si>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</si>
  <si>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</si>
  <si>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</si>
  <si>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</si>
  <si>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</si>
  <si>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</si>
  <si>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</si>
  <si>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</si>
  <si>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</si>
  <si>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</si>
  <si>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</si>
  <si>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</si>
  <si>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</si>
  <si>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</si>
  <si>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</si>
  <si>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</si>
  <si>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</si>
  <si>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</si>
  <si>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</si>
  <si>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</si>
  <si>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</si>
  <si>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</si>
  <si>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</si>
  <si>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</si>
  <si>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</si>
  <si>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</si>
  <si>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</si>
  <si>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</si>
  <si>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</si>
  <si>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</si>
  <si>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</si>
  <si>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</si>
  <si>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</si>
  <si>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</si>
  <si>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</si>
  <si>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</si>
  <si>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</si>
  <si>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</si>
  <si>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</si>
  <si>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</si>
  <si>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</si>
  <si>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</si>
  <si>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</si>
  <si>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</si>
  <si>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</si>
  <si>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</si>
  <si>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</si>
  <si>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</si>
  <si>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</si>
  <si>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</si>
  <si>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</si>
  <si>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</si>
  <si>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</si>
  <si>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</si>
  <si>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</si>
  <si>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</si>
  <si>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</si>
  <si>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</si>
  <si>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</si>
  <si>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</si>
  <si>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</si>
  <si>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</si>
  <si>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</si>
  <si>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</si>
  <si>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</si>
  <si>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</si>
  <si>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</si>
  <si>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</si>
  <si>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</si>
  <si>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</si>
  <si>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</si>
  <si>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</si>
  <si>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</si>
  <si>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</si>
  <si>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</si>
  <si>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</si>
  <si>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</si>
  <si>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</si>
  <si>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</si>
  <si>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</si>
  <si>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</si>
  <si>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</si>
  <si>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</si>
  <si>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</si>
  <si>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</si>
  <si>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</si>
  <si>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</si>
  <si>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</si>
  <si>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</si>
  <si>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</si>
  <si>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</si>
  <si>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</si>
  <si>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</si>
  <si>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</si>
  <si>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</si>
  <si>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</si>
  <si>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</si>
  <si>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</si>
  <si>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</si>
  <si>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</si>
  <si>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</si>
  <si>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</si>
  <si>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</si>
  <si>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</si>
  <si>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</si>
  <si>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</si>
  <si>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</si>
  <si>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</si>
  <si>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</si>
  <si>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</si>
  <si>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</si>
  <si>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</si>
  <si>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</si>
  <si>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</si>
  <si>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</si>
  <si>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</si>
  <si>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</si>
  <si>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</si>
  <si>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</si>
  <si>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</si>
  <si>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</si>
  <si>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</si>
  <si>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</si>
  <si>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</si>
  <si>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</si>
  <si>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</si>
  <si>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</si>
  <si>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</si>
  <si>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</si>
  <si>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</si>
  <si>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</si>
  <si>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</si>
  <si>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</si>
  <si>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</si>
  <si>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</si>
  <si>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</si>
  <si>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</si>
  <si>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</si>
  <si>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</si>
  <si>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</si>
  <si>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</si>
  <si>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</si>
  <si>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</si>
  <si>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</si>
  <si>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</si>
  <si>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</si>
  <si>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</si>
  <si>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</si>
  <si>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</si>
  <si>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</si>
  <si>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</si>
  <si>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</si>
  <si>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</si>
  <si>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</si>
  <si>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</si>
  <si>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</si>
  <si>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</si>
  <si>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</si>
  <si>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</si>
  <si>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</si>
  <si>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</si>
  <si>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</si>
  <si>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</si>
  <si>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</si>
  <si>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</si>
  <si>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</si>
  <si>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</si>
  <si>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</si>
  <si>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</si>
  <si>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</si>
  <si>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</si>
  <si>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</si>
  <si>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</si>
  <si>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</si>
  <si>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</si>
  <si>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</si>
  <si>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</si>
  <si>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</si>
  <si>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</si>
  <si>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</si>
  <si>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</si>
  <si>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</si>
  <si>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</si>
  <si>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</si>
  <si>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</si>
  <si>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</si>
  <si>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</si>
  <si>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</si>
  <si>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</si>
  <si>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</si>
  <si>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</si>
  <si>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</si>
  <si>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</si>
  <si>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</si>
  <si>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</si>
  <si>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</si>
  <si>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</si>
  <si>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</si>
  <si>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</si>
  <si>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</si>
  <si>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</si>
  <si>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</si>
  <si>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</si>
  <si>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</si>
  <si>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</si>
  <si>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</si>
  <si>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</si>
  <si>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</si>
  <si>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</si>
  <si>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</si>
  <si>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</si>
  <si>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</si>
  <si>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</si>
  <si>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</si>
  <si>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</si>
  <si>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</si>
  <si>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</si>
  <si>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</si>
  <si>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</si>
  <si>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</si>
  <si>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</si>
  <si>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</si>
  <si>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</si>
  <si>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</si>
  <si>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</si>
  <si>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</si>
  <si>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</si>
  <si>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</si>
  <si>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</si>
  <si>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</si>
  <si>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</si>
  <si>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</si>
  <si>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</si>
  <si>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</si>
  <si>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</si>
  <si>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</si>
  <si>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</si>
  <si>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</si>
  <si>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</si>
  <si>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</si>
  <si>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</si>
  <si>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</si>
  <si>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</si>
  <si>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</si>
  <si>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</si>
  <si>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</si>
  <si>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</si>
  <si>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</si>
  <si>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</si>
  <si>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</si>
  <si>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</si>
  <si>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</si>
  <si>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</si>
  <si>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</si>
  <si>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</si>
  <si>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</si>
  <si>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</si>
  <si>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</si>
  <si>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</si>
  <si>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</si>
  <si>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</si>
  <si>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</si>
  <si>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</si>
  <si>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</si>
  <si>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</si>
  <si>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</si>
  <si>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</si>
  <si>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</si>
  <si>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</si>
  <si>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</si>
  <si>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</si>
  <si>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</si>
  <si>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</si>
  <si>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</si>
  <si>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</si>
  <si>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</si>
  <si>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</si>
  <si>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</si>
  <si>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</si>
  <si>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</si>
  <si>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</si>
  <si>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</si>
  <si>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</si>
  <si>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</si>
  <si>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</si>
  <si>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</si>
  <si>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</si>
  <si>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</si>
  <si>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</si>
  <si>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</si>
  <si>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</si>
  <si>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</si>
  <si>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</si>
  <si>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</si>
  <si>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</si>
  <si>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</si>
  <si>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</si>
  <si>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</si>
  <si>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</si>
  <si>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</si>
  <si>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</si>
  <si>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</si>
  <si>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</si>
  <si>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</si>
  <si>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</si>
  <si>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</si>
  <si>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</si>
  <si>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</si>
  <si>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</si>
  <si>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</si>
  <si>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</si>
  <si>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</si>
  <si>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</si>
  <si>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</si>
  <si>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</si>
  <si>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</si>
  <si>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</si>
  <si>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</si>
  <si>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</si>
  <si>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</si>
  <si>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</si>
  <si>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</si>
  <si>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</si>
  <si>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</si>
  <si>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</si>
  <si>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</si>
  <si>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</si>
  <si>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</si>
  <si>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</si>
  <si>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</si>
  <si>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</si>
  <si>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</si>
  <si>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</si>
  <si>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</si>
  <si>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</si>
  <si>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</si>
  <si>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</si>
  <si>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</si>
  <si>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</si>
  <si>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</si>
  <si>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</si>
  <si>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</si>
  <si>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</si>
  <si>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</si>
  <si>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</si>
  <si>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</si>
  <si>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</si>
  <si>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</si>
  <si>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</si>
  <si>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</si>
  <si>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</si>
  <si>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</si>
  <si>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</si>
  <si>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</si>
  <si>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</si>
  <si>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</si>
  <si>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</si>
  <si>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</si>
  <si>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</si>
  <si>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</si>
  <si>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</si>
  <si>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</si>
  <si>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</si>
  <si>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</si>
  <si>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</si>
  <si>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</si>
  <si>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</si>
  <si>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</si>
  <si>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</si>
  <si>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</si>
  <si>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</si>
  <si>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</si>
  <si>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</si>
  <si>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</si>
  <si>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</si>
  <si>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</si>
  <si>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</si>
  <si>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</si>
  <si>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</si>
  <si>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</si>
  <si>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</si>
  <si>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</si>
  <si>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</si>
  <si>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</si>
  <si>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</si>
  <si>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</si>
  <si>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</si>
  <si>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</si>
  <si>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</si>
  <si>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</si>
  <si>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</si>
  <si>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</si>
  <si>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</si>
  <si>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</si>
  <si>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</si>
  <si>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</si>
  <si>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</si>
  <si>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</si>
  <si>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</si>
  <si>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</si>
  <si>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</si>
  <si>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</si>
  <si>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</si>
  <si>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</si>
  <si>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</si>
  <si>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</si>
  <si>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</si>
  <si>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</si>
  <si>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</si>
  <si>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</si>
  <si>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</si>
  <si>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</si>
  <si>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</si>
  <si>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</si>
  <si>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</si>
  <si>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</si>
  <si>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</si>
  <si>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</si>
  <si>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</si>
  <si>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</si>
  <si>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</si>
  <si>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</si>
  <si>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</si>
  <si>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</si>
  <si>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</si>
  <si>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</si>
  <si>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</si>
  <si>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</si>
  <si>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</si>
  <si>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</si>
  <si>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</si>
  <si>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</si>
  <si>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</si>
  <si>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</si>
  <si>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</si>
  <si>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</si>
  <si>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</si>
  <si>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</si>
  <si>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</si>
  <si>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</si>
  <si>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</si>
  <si>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</si>
  <si>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</si>
  <si>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</si>
  <si>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</si>
  <si>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</si>
  <si>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</si>
  <si>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</si>
  <si>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</si>
  <si>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</si>
  <si>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</si>
  <si>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</si>
  <si>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</si>
  <si>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</si>
  <si>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</si>
  <si>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</si>
  <si>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</si>
  <si>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</si>
  <si>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</si>
  <si>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</si>
  <si>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</si>
  <si>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</si>
  <si>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</si>
  <si>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</si>
  <si>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</si>
  <si>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</si>
  <si>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</si>
  <si>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</si>
  <si>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</si>
  <si>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</si>
  <si>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</si>
  <si>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</si>
  <si>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</si>
  <si>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</si>
  <si>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</si>
  <si>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</si>
  <si>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</si>
  <si>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</si>
  <si>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</si>
  <si>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</si>
  <si>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</si>
  <si>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</si>
  <si>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</si>
  <si>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</si>
  <si>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</si>
  <si>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</si>
  <si>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</si>
  <si>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</si>
  <si>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</si>
  <si>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</si>
  <si>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</si>
  <si>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</si>
  <si>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</si>
  <si>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</si>
  <si>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</si>
  <si>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</si>
  <si>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</si>
  <si>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</si>
  <si>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</si>
  <si>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</si>
  <si>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</si>
  <si>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</si>
  <si>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</si>
  <si>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</si>
  <si>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</si>
  <si>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</si>
  <si>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</si>
  <si>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</si>
  <si>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</si>
  <si>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</si>
  <si>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</si>
  <si>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</si>
  <si>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</si>
  <si>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</si>
  <si>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</si>
  <si>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</si>
  <si>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</si>
  <si>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</si>
  <si>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</si>
  <si>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</si>
  <si>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</si>
  <si>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</si>
  <si>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</si>
  <si>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</si>
  <si>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</si>
  <si>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</si>
  <si>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</si>
  <si>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</si>
  <si>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</si>
  <si>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</si>
  <si>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</si>
  <si>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</si>
  <si>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</si>
  <si>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</si>
  <si>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</si>
  <si>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</si>
  <si>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</si>
  <si>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</si>
  <si>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</si>
  <si>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</si>
  <si>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</si>
  <si>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</si>
  <si>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</si>
  <si>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</si>
  <si>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</si>
  <si>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</si>
  <si>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</si>
  <si>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</si>
  <si>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</si>
  <si>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</si>
  <si>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</si>
  <si>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</si>
  <si>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</si>
  <si>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</si>
  <si>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</si>
  <si>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</si>
  <si>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</si>
  <si>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</si>
  <si>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</si>
  <si>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</si>
  <si>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</si>
  <si>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</si>
  <si>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</si>
  <si>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</si>
  <si>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</si>
  <si>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</si>
  <si>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</si>
  <si>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</si>
  <si>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</si>
  <si>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</si>
  <si>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</si>
  <si>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</si>
  <si>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</si>
  <si>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</si>
  <si>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</si>
  <si>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</si>
  <si>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</si>
  <si>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</si>
  <si>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</si>
  <si>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</si>
  <si>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</si>
  <si>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</si>
  <si>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</si>
  <si>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</si>
  <si>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</si>
  <si>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</si>
  <si>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</si>
  <si>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</si>
  <si>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</si>
  <si>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</si>
  <si>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</si>
  <si>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</si>
  <si>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</si>
  <si>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</si>
  <si>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</si>
  <si>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</si>
  <si>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</si>
  <si>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</si>
  <si>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</si>
  <si>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</si>
  <si>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</si>
  <si>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</si>
  <si>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</si>
  <si>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</si>
  <si>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</si>
  <si>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</si>
  <si>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</si>
  <si>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</si>
  <si>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</si>
  <si>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</si>
  <si>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</si>
  <si>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</si>
  <si>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</si>
  <si>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</si>
  <si>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</si>
  <si>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</si>
  <si>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</si>
  <si>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</si>
  <si>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</si>
  <si>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</si>
  <si>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</si>
  <si>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</si>
  <si>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</si>
  <si>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</si>
  <si>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</si>
  <si>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</si>
  <si>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</si>
  <si>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</si>
  <si>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</si>
  <si>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</si>
  <si>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</si>
  <si>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</si>
  <si>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</si>
  <si>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</si>
  <si>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</si>
  <si>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</si>
  <si>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</si>
  <si>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</si>
  <si>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</si>
  <si>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</si>
  <si>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</si>
  <si>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</si>
  <si>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</si>
  <si>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</si>
  <si>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</si>
  <si>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</si>
  <si>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</si>
  <si>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</si>
  <si>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</si>
  <si>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</si>
  <si>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</si>
  <si>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</si>
  <si>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</si>
  <si>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</si>
  <si>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</si>
  <si>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</si>
  <si>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</si>
  <si>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</si>
  <si>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</si>
  <si>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</si>
  <si>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</si>
  <si>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</si>
  <si>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</si>
  <si>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</si>
  <si>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</si>
  <si>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</si>
  <si>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</si>
  <si>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</si>
  <si>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</si>
  <si>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</si>
  <si>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</si>
  <si>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</si>
  <si>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</si>
  <si>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</si>
  <si>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</si>
  <si>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</si>
  <si>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</si>
  <si>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</si>
  <si>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</si>
  <si>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</si>
  <si>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</si>
  <si>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</si>
  <si>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</si>
  <si>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</si>
  <si>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</si>
  <si>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</si>
  <si>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</si>
  <si>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</si>
  <si>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</si>
  <si>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</si>
  <si>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</si>
  <si>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</si>
  <si>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</si>
  <si>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</si>
  <si>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</si>
  <si>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</si>
  <si>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</si>
  <si>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</si>
  <si>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</si>
  <si>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</si>
  <si>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</si>
  <si>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</si>
  <si>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</si>
  <si>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</si>
  <si>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</si>
  <si>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</si>
  <si>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</si>
  <si>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</si>
  <si>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</si>
  <si>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</si>
  <si>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</si>
  <si>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</si>
  <si>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</si>
  <si>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</si>
  <si>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</si>
  <si>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</si>
  <si>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</si>
  <si>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</si>
  <si>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</si>
  <si>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</si>
  <si>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</si>
  <si>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</si>
  <si>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</si>
  <si>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</si>
  <si>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</si>
  <si>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</si>
  <si>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</si>
  <si>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</si>
  <si>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</si>
  <si>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</si>
  <si>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</si>
  <si>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</si>
  <si>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</si>
  <si>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</si>
  <si>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</si>
  <si>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</si>
  <si>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</si>
  <si>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</si>
  <si>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</si>
  <si>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</si>
  <si>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</si>
  <si>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</si>
  <si>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</si>
  <si>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</si>
  <si>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</si>
  <si>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</si>
  <si>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</si>
  <si>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</si>
  <si>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</si>
  <si>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</si>
  <si>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</si>
  <si>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</si>
  <si>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</si>
  <si>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</si>
  <si>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</si>
  <si>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</si>
  <si>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</si>
  <si>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</si>
  <si>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</si>
  <si>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</si>
  <si>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</si>
  <si>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</si>
  <si>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</si>
  <si>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</si>
  <si>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</si>
  <si>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</si>
  <si>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</si>
  <si>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</si>
  <si>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</si>
  <si>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</si>
  <si>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</si>
  <si>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</si>
  <si>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</si>
  <si>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</si>
  <si>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</si>
  <si>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</si>
  <si>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</si>
  <si>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</si>
  <si>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</si>
  <si>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</si>
  <si>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</si>
  <si>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</si>
  <si>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</si>
  <si>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</si>
  <si>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</si>
  <si>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</si>
  <si>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</si>
  <si>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</si>
  <si>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</si>
  <si>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</si>
  <si>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</si>
  <si>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</si>
  <si>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</si>
  <si>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</si>
  <si>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</si>
  <si>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</si>
  <si>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</si>
  <si>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</si>
  <si>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</si>
  <si>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</si>
  <si>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</si>
  <si>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</si>
  <si>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</si>
  <si>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</si>
  <si>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</si>
  <si>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</si>
  <si>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</si>
  <si>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</si>
  <si>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</si>
  <si>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</si>
  <si>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</si>
  <si>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</si>
  <si>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</si>
  <si>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</si>
  <si>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</si>
  <si>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</si>
  <si>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</si>
  <si>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</si>
  <si>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</si>
  <si>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</si>
  <si>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</si>
  <si>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</si>
  <si>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</si>
  <si>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</si>
  <si>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</si>
  <si>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</si>
  <si>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</si>
  <si>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</si>
  <si>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</si>
  <si>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</si>
  <si>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</si>
  <si>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</si>
  <si>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</si>
  <si>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</si>
  <si>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</si>
  <si>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</si>
  <si>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</si>
  <si>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</si>
  <si>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</si>
  <si>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</si>
  <si>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</si>
  <si>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</si>
  <si>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</si>
  <si>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</si>
  <si>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</si>
  <si>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</si>
  <si>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</si>
  <si>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</si>
  <si>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</si>
  <si>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</si>
  <si>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</si>
  <si>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</si>
  <si>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</si>
  <si>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</si>
  <si>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</si>
  <si>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</si>
  <si>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</si>
  <si>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</si>
  <si>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</si>
  <si>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</si>
  <si>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</si>
  <si>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</si>
  <si>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</si>
  <si>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</si>
  <si>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</si>
  <si>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</si>
  <si>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</si>
  <si>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</si>
  <si>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</si>
  <si>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</si>
  <si>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</si>
  <si>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</si>
  <si>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</si>
  <si>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</si>
  <si>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</si>
  <si>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</si>
  <si>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</si>
  <si>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</si>
  <si>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</si>
  <si>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</si>
  <si>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</si>
  <si>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</si>
  <si>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</si>
  <si>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</si>
  <si>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</si>
  <si>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</si>
  <si>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</si>
  <si>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</si>
  <si>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</si>
  <si>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</si>
  <si>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</si>
  <si>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</si>
  <si>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</si>
  <si>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</si>
  <si>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</si>
  <si>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</si>
  <si>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</si>
  <si>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</si>
  <si>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</si>
  <si>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</si>
  <si>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</si>
  <si>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</si>
  <si>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</si>
  <si>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</si>
  <si>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</si>
  <si>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</si>
  <si>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</si>
  <si>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</si>
  <si>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</si>
  <si>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</si>
  <si>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</si>
  <si>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</si>
  <si>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</si>
  <si>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</si>
  <si>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</si>
  <si>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</si>
  <si>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</si>
  <si>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</si>
  <si>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</si>
  <si>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</si>
  <si>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</si>
  <si>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</si>
  <si>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</si>
  <si>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</si>
  <si>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</si>
  <si>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</si>
  <si>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</si>
  <si>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</si>
  <si>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</si>
  <si>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</si>
  <si>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</si>
  <si>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</si>
  <si>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</si>
  <si>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</si>
  <si>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</si>
  <si>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</si>
  <si>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</si>
  <si>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</si>
  <si>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</si>
  <si>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</si>
  <si>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</si>
  <si>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</si>
  <si>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</si>
  <si>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</si>
  <si>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</si>
  <si>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</si>
  <si>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</si>
  <si>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</si>
  <si>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</si>
  <si>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</si>
  <si>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</si>
  <si>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</si>
  <si>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</si>
  <si>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</si>
  <si>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</si>
  <si>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</si>
  <si>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</si>
  <si>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</si>
  <si>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</si>
  <si>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</si>
  <si>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</si>
  <si>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</si>
  <si>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</si>
  <si>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</si>
  <si>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</si>
  <si>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</si>
  <si>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</si>
  <si>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</si>
  <si>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</si>
  <si>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</si>
  <si>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</si>
  <si>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</si>
  <si>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</si>
  <si>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</si>
  <si>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</si>
  <si>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</si>
  <si>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</si>
  <si>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</si>
  <si>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</si>
  <si>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</si>
  <si>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</si>
  <si>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</si>
  <si>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</si>
  <si>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</si>
  <si>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</si>
  <si>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</si>
  <si>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</si>
  <si>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</si>
  <si>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</si>
  <si>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</si>
  <si>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</si>
  <si>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</si>
  <si>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</si>
  <si>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</si>
  <si>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</si>
  <si>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</si>
  <si>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</si>
  <si>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</si>
  <si>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</si>
  <si>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</si>
  <si>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</si>
  <si>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</si>
  <si>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</si>
  <si>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</si>
  <si>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</si>
  <si>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</si>
  <si>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</si>
  <si>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</si>
  <si>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</si>
  <si>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</si>
  <si>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</si>
  <si>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</si>
  <si>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</si>
  <si>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</si>
  <si>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</si>
  <si>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</si>
  <si>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</si>
  <si>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</si>
  <si>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</si>
  <si>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</si>
  <si>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</si>
  <si>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</si>
  <si>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</si>
  <si>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</si>
  <si>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</si>
  <si>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</si>
  <si>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</si>
  <si>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</si>
  <si>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</si>
  <si>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</si>
  <si>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</si>
  <si>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</si>
  <si>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</si>
  <si>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</si>
  <si>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</si>
  <si>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</si>
  <si>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</si>
  <si>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</si>
  <si>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</si>
  <si>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</si>
  <si>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</si>
  <si>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</si>
  <si>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</si>
  <si>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</si>
  <si>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</si>
  <si>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</si>
  <si>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</si>
  <si>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</si>
  <si>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</si>
  <si>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</si>
  <si>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</si>
  <si>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</si>
  <si>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</si>
  <si>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</si>
  <si>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</si>
  <si>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</si>
  <si>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</si>
  <si>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</si>
  <si>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</si>
  <si>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</si>
  <si>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</si>
  <si>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</si>
  <si>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</si>
  <si>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</si>
  <si>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</si>
  <si>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</si>
  <si>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</si>
  <si>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</si>
  <si>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</si>
  <si>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</si>
  <si>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</si>
  <si>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</si>
  <si>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</si>
  <si>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</si>
  <si>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</si>
  <si>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</si>
  <si>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</si>
  <si>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</si>
  <si>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</si>
  <si>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</si>
  <si>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</si>
  <si>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</si>
  <si>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</si>
  <si>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</si>
  <si>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</si>
  <si>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</si>
  <si>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</si>
  <si>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</si>
  <si>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</si>
  <si>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</si>
  <si>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</si>
  <si>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</si>
  <si>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</si>
  <si>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</si>
  <si>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</si>
  <si>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</si>
  <si>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</si>
  <si>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</si>
  <si>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</si>
  <si>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</si>
  <si>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</si>
  <si>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</si>
  <si>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</si>
  <si>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</si>
  <si>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</si>
  <si>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</si>
  <si>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</si>
  <si>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</si>
  <si>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</si>
  <si>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</si>
  <si>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</si>
  <si>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</si>
  <si>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</si>
  <si>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</si>
  <si>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</si>
  <si>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</si>
  <si>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</si>
  <si>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</si>
  <si>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</si>
  <si>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</si>
  <si>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</si>
  <si>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</si>
  <si>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</si>
  <si>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</si>
  <si>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</si>
  <si>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</si>
  <si>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</si>
  <si>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</si>
  <si>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</si>
  <si>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</si>
  <si>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</si>
  <si>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</si>
  <si>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</si>
  <si>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</si>
  <si>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</si>
  <si>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</si>
  <si>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</si>
  <si>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</si>
  <si>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</si>
  <si>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</si>
  <si>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</si>
  <si>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</si>
  <si>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</si>
  <si>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</si>
  <si>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</si>
  <si>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</si>
  <si>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</si>
  <si>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</si>
  <si>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</si>
  <si>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</si>
  <si>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</si>
  <si>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</si>
  <si>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</si>
  <si>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</si>
  <si>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</si>
  <si>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</si>
  <si>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</si>
  <si>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</si>
  <si>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</si>
  <si>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</si>
  <si>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</si>
  <si>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</si>
  <si>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</si>
  <si>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</si>
  <si>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</si>
  <si>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</si>
  <si>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</si>
  <si>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</si>
  <si>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</si>
  <si>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</si>
  <si>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</si>
  <si>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</si>
  <si>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</si>
  <si>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</si>
  <si>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</si>
  <si>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</si>
  <si>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</si>
  <si>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</si>
  <si>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</si>
  <si>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</si>
  <si>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</si>
  <si>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</si>
  <si>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</si>
  <si>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</si>
  <si>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</si>
  <si>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</si>
  <si>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</si>
  <si>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</si>
  <si>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</si>
  <si>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</si>
  <si>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</si>
  <si>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</si>
  <si>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</si>
  <si>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</si>
  <si>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</si>
  <si>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</si>
  <si>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</si>
  <si>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</si>
  <si>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</si>
  <si>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</si>
  <si>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</si>
  <si>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</si>
  <si>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</si>
  <si>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</si>
  <si>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</si>
  <si>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</si>
  <si>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</si>
  <si>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</si>
  <si>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</si>
  <si>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</si>
  <si>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</si>
  <si>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</si>
  <si>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</si>
  <si>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</si>
  <si>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</si>
  <si>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</si>
  <si>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</si>
  <si>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</si>
  <si>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</si>
  <si>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</si>
  <si>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</si>
  <si>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</si>
  <si>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</si>
  <si>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</si>
  <si>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</si>
  <si>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</si>
  <si>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</si>
  <si>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</si>
  <si>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</si>
  <si>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</si>
  <si>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</si>
  <si>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</si>
  <si>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</si>
  <si>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</si>
  <si>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</si>
  <si>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</si>
  <si>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</si>
  <si>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</si>
  <si>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</si>
  <si>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</si>
  <si>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</si>
  <si>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</si>
  <si>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</si>
  <si>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</si>
  <si>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</si>
  <si>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</si>
  <si>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</si>
  <si>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</si>
  <si>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</si>
  <si>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</si>
  <si>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</si>
  <si>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</si>
  <si>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</si>
  <si>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</si>
  <si>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</si>
  <si>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</si>
  <si>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</si>
  <si>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</si>
  <si>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</si>
  <si>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</si>
  <si>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</si>
  <si>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</si>
  <si>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</si>
  <si>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</si>
  <si>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</si>
  <si>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</si>
  <si>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</si>
  <si>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</si>
  <si>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</si>
  <si>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</si>
  <si>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</si>
  <si>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</si>
  <si>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</si>
  <si>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</si>
  <si>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</si>
  <si>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</si>
  <si>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</si>
  <si>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</si>
  <si>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</si>
  <si>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</si>
  <si>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</si>
  <si>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</si>
  <si>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</si>
  <si>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</si>
  <si>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</si>
  <si>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</si>
  <si>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</si>
  <si>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</si>
  <si>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</si>
  <si>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</si>
  <si>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</si>
  <si>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</si>
  <si>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</si>
  <si>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</si>
  <si>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</si>
  <si>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</si>
  <si>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</si>
  <si>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</si>
  <si>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</si>
  <si>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</si>
  <si>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</si>
  <si>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</si>
  <si>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</si>
  <si>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</si>
  <si>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</si>
  <si>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</si>
  <si>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</si>
  <si>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</si>
  <si>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</si>
  <si>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</si>
  <si>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</si>
  <si>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</si>
  <si>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</si>
  <si>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</si>
  <si>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</si>
  <si>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</si>
  <si>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</si>
  <si>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</si>
  <si>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</si>
  <si>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</si>
  <si>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</si>
  <si>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</si>
  <si>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</si>
  <si>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</si>
  <si>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</si>
  <si>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</si>
  <si>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</si>
  <si>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</si>
  <si>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</si>
  <si>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</si>
  <si>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</si>
  <si>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</si>
  <si>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</si>
  <si>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</si>
  <si>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</si>
  <si>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</si>
  <si>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</si>
  <si>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</si>
  <si>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</si>
  <si>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</si>
  <si>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</si>
  <si>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</si>
  <si>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</si>
  <si>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</si>
  <si>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</si>
  <si>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</si>
  <si>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</si>
  <si>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</si>
  <si>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</si>
  <si>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</si>
  <si>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</si>
  <si>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</si>
  <si>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</si>
  <si>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</si>
  <si>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</si>
  <si>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</si>
  <si>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</si>
  <si>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</si>
  <si>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</si>
  <si>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</si>
  <si>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</si>
  <si>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</si>
  <si>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</si>
  <si>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</si>
  <si>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</si>
  <si>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</si>
  <si>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</si>
  <si>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</si>
  <si>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</si>
  <si>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</si>
  <si>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</si>
  <si>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</si>
  <si>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</si>
  <si>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</si>
  <si>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</si>
  <si>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</si>
  <si>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</si>
  <si>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</si>
  <si>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</si>
  <si>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</si>
  <si>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</si>
  <si>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</si>
  <si>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</si>
  <si>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</si>
  <si>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</si>
  <si>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</si>
  <si>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</si>
  <si>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</si>
  <si>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</si>
  <si>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</si>
  <si>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</si>
  <si>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</si>
  <si>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</si>
  <si>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</si>
  <si>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</si>
  <si>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</si>
  <si>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</si>
  <si>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</si>
  <si>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</si>
  <si>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</si>
  <si>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</si>
  <si>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</si>
  <si>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</si>
  <si>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</si>
  <si>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</si>
  <si>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</si>
  <si>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</si>
  <si>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</si>
  <si>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</si>
  <si>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</si>
  <si>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</si>
  <si>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</si>
  <si>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</si>
  <si>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</si>
  <si>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</si>
  <si>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</si>
  <si>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</si>
  <si>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</si>
  <si>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</si>
  <si>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</si>
  <si>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</si>
  <si>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</si>
  <si>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</si>
  <si>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</si>
  <si>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</si>
  <si>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</si>
  <si>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</si>
  <si>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</si>
  <si>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</si>
  <si>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</si>
  <si>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</si>
  <si>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</si>
  <si>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</si>
  <si>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</si>
  <si>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</si>
  <si>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</si>
  <si>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</si>
  <si>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</si>
  <si>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</si>
  <si>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</si>
  <si>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</si>
  <si>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</si>
  <si>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</si>
  <si>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</si>
  <si>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</si>
  <si>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</si>
  <si>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</si>
  <si>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</si>
  <si>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</si>
  <si>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</si>
  <si>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</si>
  <si>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</si>
  <si>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</si>
  <si>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</si>
  <si>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</si>
  <si>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</si>
  <si>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</si>
  <si>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</si>
  <si>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</si>
  <si>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</si>
  <si>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</si>
  <si>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</si>
  <si>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</si>
  <si>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</si>
  <si>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</si>
  <si>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</si>
  <si>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</si>
  <si>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</si>
  <si>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</si>
  <si>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</si>
  <si>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</si>
  <si>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</si>
  <si>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</si>
  <si>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</si>
  <si>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</si>
  <si>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</si>
  <si>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</si>
  <si>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</si>
  <si>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</si>
  <si>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</si>
  <si>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</si>
  <si>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</si>
  <si>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</si>
  <si>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</si>
  <si>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</si>
  <si>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</si>
  <si>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</si>
  <si>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</si>
  <si>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</si>
  <si>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</si>
  <si>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</si>
  <si>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</si>
  <si>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</si>
  <si>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</si>
  <si>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</si>
  <si>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</si>
  <si>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</si>
  <si>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</si>
  <si>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</si>
  <si>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</si>
  <si>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</si>
  <si>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</si>
  <si>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</si>
  <si>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</si>
  <si>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</si>
  <si>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</si>
  <si>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</si>
  <si>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</si>
  <si>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</si>
  <si>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</si>
  <si>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</si>
  <si>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</si>
  <si>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</si>
  <si>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</si>
  <si>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</si>
  <si>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</si>
  <si>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</si>
  <si>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</si>
  <si>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</si>
  <si>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</si>
  <si>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</si>
  <si>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</si>
  <si>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</si>
  <si>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</si>
  <si>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</si>
  <si>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</si>
  <si>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</si>
  <si>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</si>
  <si>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</si>
  <si>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</si>
  <si>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</si>
  <si>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</si>
  <si>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</si>
  <si>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</si>
  <si>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</si>
  <si>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</si>
  <si>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</si>
  <si>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</si>
  <si>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</si>
  <si>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</si>
  <si>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</si>
  <si>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</si>
  <si>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</si>
  <si>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</si>
  <si>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</si>
  <si>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</si>
  <si>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</si>
  <si>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</si>
  <si>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</si>
  <si>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</si>
  <si>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</si>
  <si>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</si>
  <si>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</si>
  <si>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</si>
  <si>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</si>
  <si>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</si>
  <si>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</si>
  <si>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</si>
  <si>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</si>
  <si>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</si>
  <si>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</si>
  <si>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</si>
  <si>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</si>
  <si>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</si>
  <si>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</si>
  <si>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</si>
  <si>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</si>
  <si>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</si>
  <si>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</si>
  <si>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</si>
  <si>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</si>
  <si>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</si>
  <si>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</si>
  <si>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</si>
  <si>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</si>
  <si>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</si>
  <si>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</si>
  <si>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</si>
  <si>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</si>
  <si>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</si>
  <si>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</si>
  <si>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</si>
  <si>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</si>
  <si>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</si>
  <si>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</si>
  <si>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</si>
  <si>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</si>
  <si>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</si>
  <si>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</si>
  <si>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</si>
  <si>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</si>
  <si>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</si>
  <si>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</si>
  <si>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</si>
  <si>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</si>
  <si>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</si>
  <si>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</si>
  <si>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</si>
  <si>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</si>
  <si>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</si>
  <si>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</si>
  <si>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</si>
  <si>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</si>
  <si>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</si>
  <si>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</si>
  <si>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</si>
  <si>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</si>
  <si>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</si>
  <si>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</si>
  <si>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</si>
  <si>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</si>
  <si>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</si>
  <si>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</si>
  <si>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</si>
  <si>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</si>
  <si>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</si>
  <si>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</si>
  <si>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</si>
  <si>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</si>
  <si>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</si>
  <si>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</si>
  <si>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</si>
  <si>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</si>
  <si>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</si>
  <si>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</si>
  <si>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</si>
  <si>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</si>
  <si>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</si>
  <si>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</si>
  <si>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</si>
  <si>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</si>
  <si>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</si>
  <si>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</si>
  <si>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</si>
  <si>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</si>
  <si>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</si>
  <si>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</si>
  <si>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</si>
  <si>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</si>
  <si>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</si>
  <si>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</si>
  <si>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</si>
  <si>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</si>
  <si>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</si>
  <si>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</si>
  <si>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</si>
  <si>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</si>
  <si>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</si>
  <si>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</si>
  <si>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</si>
  <si>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</si>
  <si>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</si>
  <si>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</si>
  <si>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</si>
  <si>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</si>
  <si>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</si>
  <si>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</si>
  <si>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</si>
  <si>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</si>
  <si>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</si>
  <si>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</si>
  <si>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</si>
  <si>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</si>
  <si>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</si>
  <si>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</si>
  <si>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</si>
  <si>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</si>
  <si>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</si>
  <si>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</si>
  <si>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</si>
  <si>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</si>
  <si>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</si>
  <si>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</si>
  <si>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</si>
  <si>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</si>
  <si>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</si>
  <si>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</si>
  <si>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</si>
  <si>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</si>
  <si>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</si>
  <si>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</si>
  <si>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</si>
  <si>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</si>
  <si>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</si>
  <si>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</si>
  <si>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</si>
  <si>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</si>
  <si>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</si>
  <si>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</si>
  <si>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</si>
  <si>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</si>
  <si>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</si>
  <si>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</si>
  <si>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</si>
  <si>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</si>
  <si>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</si>
  <si>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</si>
  <si>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</si>
  <si>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</si>
  <si>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</si>
  <si>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</si>
  <si>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</si>
  <si>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</si>
  <si>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</si>
  <si>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</si>
  <si>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</si>
  <si>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</si>
  <si>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</si>
  <si>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</si>
  <si>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</si>
  <si>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</si>
  <si>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</si>
  <si>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</si>
  <si>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</si>
  <si>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</si>
  <si>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</si>
  <si>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</si>
  <si>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</si>
  <si>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</si>
  <si>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</si>
  <si>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</si>
  <si>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</si>
  <si>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</si>
  <si>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</si>
  <si>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</si>
  <si>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</si>
  <si>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</si>
  <si>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</si>
  <si>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</si>
  <si>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</si>
  <si>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</si>
  <si>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</si>
  <si>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</si>
  <si>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</si>
  <si>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</si>
  <si>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</si>
  <si>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</si>
  <si>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</si>
  <si>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</si>
  <si>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</si>
  <si>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</si>
  <si>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</si>
  <si>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</si>
  <si>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</si>
  <si>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</si>
  <si>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</si>
  <si>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</si>
  <si>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</si>
  <si>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</si>
  <si>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</si>
  <si>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</si>
  <si>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</si>
  <si>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</si>
  <si>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</si>
  <si>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</si>
  <si>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</si>
  <si>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</si>
  <si>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</si>
  <si>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</si>
  <si>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</si>
  <si>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</si>
  <si>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</si>
  <si>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</si>
  <si>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</si>
  <si>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</si>
  <si>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</si>
  <si>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</si>
  <si>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</si>
  <si>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</si>
  <si>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</si>
  <si>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</si>
  <si>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</si>
  <si>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</si>
  <si>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</si>
  <si>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</si>
  <si>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</si>
  <si>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</si>
  <si>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</si>
  <si>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</si>
  <si>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</si>
  <si>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</si>
  <si>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</si>
  <si>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</si>
  <si>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</si>
  <si>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</si>
  <si>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</si>
  <si>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</si>
  <si>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</si>
  <si>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</si>
  <si>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</si>
  <si>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</si>
  <si>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</si>
  <si>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</si>
  <si>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</si>
  <si>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</si>
  <si>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</si>
  <si>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</si>
  <si>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</si>
  <si>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</si>
  <si>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</si>
  <si>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</si>
  <si>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</si>
  <si>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</si>
  <si>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</si>
  <si>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</si>
  <si>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</si>
  <si>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</si>
  <si>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</si>
  <si>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</si>
  <si>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</si>
  <si>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</si>
  <si>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</si>
  <si>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</si>
  <si>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</si>
  <si>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</si>
  <si>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</si>
  <si>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</si>
  <si>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</si>
  <si>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</si>
  <si>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</si>
  <si>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</si>
  <si>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</si>
  <si>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</si>
  <si>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</si>
  <si>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</si>
  <si>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</si>
  <si>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</si>
  <si>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</si>
  <si>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</si>
  <si>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</si>
  <si>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</si>
  <si>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</si>
  <si>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</si>
  <si>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</si>
  <si>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</si>
  <si>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</si>
  <si>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</si>
  <si>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</si>
  <si>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</si>
  <si>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</si>
  <si>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</si>
  <si>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</si>
  <si>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</si>
  <si>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</si>
  <si>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</si>
  <si>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</si>
  <si>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</si>
  <si>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</si>
  <si>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</si>
  <si>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</si>
  <si>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</si>
  <si>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</si>
  <si>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</si>
  <si>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</si>
  <si>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</si>
  <si>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</si>
  <si>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</si>
  <si>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</si>
  <si>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</si>
  <si>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</si>
  <si>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</si>
  <si>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</si>
  <si>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</si>
  <si>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</si>
  <si>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</si>
  <si>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</si>
  <si>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</si>
  <si>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</si>
  <si>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</si>
  <si>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</si>
  <si>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</si>
  <si>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</si>
  <si>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</si>
  <si>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</si>
  <si>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</si>
  <si>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</si>
  <si>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</si>
  <si>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</si>
  <si>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</si>
  <si>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</si>
  <si>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</si>
  <si>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</si>
  <si>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</si>
  <si>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</si>
  <si>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</si>
  <si>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</si>
  <si>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</si>
  <si>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</si>
  <si>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</si>
  <si>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</si>
  <si>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</si>
  <si>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</si>
  <si>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</si>
  <si>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</si>
  <si>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</si>
  <si>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</si>
  <si>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</si>
  <si>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</si>
  <si>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</si>
  <si>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</si>
  <si>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</si>
  <si>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</si>
  <si>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</si>
  <si>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</si>
  <si>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</si>
  <si>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</si>
  <si>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</si>
  <si>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</si>
  <si>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</si>
  <si>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</si>
  <si>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</si>
  <si>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</si>
  <si>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</si>
  <si>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</si>
  <si>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</si>
  <si>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</si>
  <si>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</si>
  <si>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</si>
  <si>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</si>
  <si>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</si>
  <si>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</si>
  <si>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</si>
  <si>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</si>
  <si>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</si>
  <si>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</si>
  <si>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</si>
  <si>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</si>
  <si>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</si>
  <si>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</si>
  <si>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</si>
  <si>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</si>
  <si>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</si>
  <si>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</si>
  <si>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</si>
  <si>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</si>
  <si>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</si>
  <si>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</si>
  <si>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</si>
  <si>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</si>
  <si>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</si>
  <si>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</si>
  <si>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</si>
  <si>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</si>
  <si>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</si>
  <si>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</si>
  <si>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</si>
  <si>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</si>
  <si>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</si>
  <si>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</si>
  <si>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</si>
  <si>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</si>
  <si>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</si>
  <si>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</si>
  <si>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</si>
  <si>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</si>
  <si>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</si>
  <si>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</si>
  <si>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</si>
  <si>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</si>
  <si>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</si>
  <si>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</si>
  <si>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</si>
  <si>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</si>
  <si>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</si>
  <si>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</si>
  <si>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</si>
  <si>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</si>
  <si>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</si>
  <si>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</si>
  <si>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</si>
  <si>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</si>
  <si>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</si>
  <si>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</si>
  <si>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</si>
  <si>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</si>
  <si>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</si>
  <si>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</si>
  <si>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</si>
  <si>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</si>
  <si>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</si>
  <si>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</si>
  <si>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</si>
  <si>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</si>
  <si>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</si>
  <si>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</si>
  <si>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</si>
  <si>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</si>
  <si>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</si>
  <si>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</si>
  <si>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</si>
  <si>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</si>
  <si>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</si>
  <si>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</si>
  <si>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</si>
  <si>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</si>
  <si>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</si>
  <si>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</si>
  <si>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</si>
  <si>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</si>
  <si>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</si>
  <si>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</si>
  <si>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</si>
  <si>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</si>
  <si>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</si>
  <si>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</si>
  <si>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</si>
  <si>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</si>
  <si>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</si>
  <si>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</si>
  <si>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</si>
  <si>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</si>
  <si>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</si>
  <si>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</si>
  <si>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</si>
  <si>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</si>
  <si>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</si>
  <si>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</si>
  <si>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</si>
  <si>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</si>
  <si>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</si>
  <si>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</si>
  <si>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</si>
  <si>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</si>
  <si>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</si>
  <si>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</si>
  <si>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</si>
  <si>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</si>
  <si>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</si>
  <si>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</si>
  <si>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</si>
  <si>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</si>
  <si>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</si>
  <si>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</si>
  <si>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</si>
  <si>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</si>
  <si>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</si>
  <si>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</si>
  <si>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</si>
  <si>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</si>
  <si>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</si>
  <si>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</si>
  <si>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</si>
  <si>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</si>
  <si>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</si>
  <si>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</si>
  <si>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</si>
  <si>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</si>
  <si>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</si>
  <si>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</si>
  <si>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</si>
  <si>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</si>
  <si>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</si>
  <si>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</si>
  <si>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</si>
  <si>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</si>
  <si>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</si>
  <si>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</si>
  <si>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</si>
  <si>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</si>
  <si>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</si>
  <si>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</si>
  <si>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</si>
  <si>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</si>
  <si>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</si>
  <si>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</si>
  <si>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</si>
  <si>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</si>
  <si>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</si>
  <si>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</si>
  <si>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</si>
  <si>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</si>
  <si>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</si>
  <si>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</si>
  <si>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</si>
  <si>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</si>
  <si>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</si>
  <si>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</si>
  <si>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</si>
  <si>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</si>
  <si>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</si>
  <si>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</si>
  <si>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</si>
  <si>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</si>
  <si>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</si>
  <si>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</si>
  <si>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</si>
  <si>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</si>
  <si>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</si>
  <si>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</si>
  <si>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</si>
  <si>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</si>
  <si>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</si>
  <si>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</si>
  <si>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</si>
  <si>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</si>
  <si>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</si>
  <si>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</si>
  <si>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</si>
  <si>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</si>
  <si>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</si>
  <si>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</si>
  <si>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</si>
  <si>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</si>
  <si>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</si>
  <si>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</si>
  <si>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</si>
  <si>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</si>
  <si>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</si>
  <si>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</si>
  <si>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</si>
  <si>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</si>
  <si>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</si>
  <si>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</si>
  <si>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</si>
  <si>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</si>
  <si>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</si>
  <si>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</si>
  <si>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</si>
  <si>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</si>
  <si>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</si>
  <si>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</si>
  <si>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</si>
  <si>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</si>
  <si>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</si>
  <si>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</si>
  <si>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</si>
  <si>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</si>
  <si>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</si>
  <si>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</si>
  <si>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</si>
  <si>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</si>
  <si>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</si>
  <si>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</si>
  <si>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</si>
  <si>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</si>
  <si>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</si>
  <si>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</si>
  <si>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</si>
  <si>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</si>
  <si>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</si>
  <si>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</si>
  <si>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</si>
  <si>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</si>
  <si>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</si>
  <si>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</si>
  <si>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</si>
  <si>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</si>
  <si>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</si>
  <si>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</si>
  <si>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</si>
  <si>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</si>
  <si>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</si>
  <si>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</si>
  <si>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</si>
  <si>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</si>
  <si>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</si>
  <si>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</si>
  <si>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</si>
  <si>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</si>
  <si>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</si>
  <si>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</si>
  <si>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</si>
  <si>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</si>
  <si>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</si>
  <si>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</si>
  <si>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</si>
  <si>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</si>
  <si>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</si>
  <si>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</si>
  <si>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</si>
  <si>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</si>
  <si>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</si>
  <si>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</si>
  <si>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</si>
  <si>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</si>
  <si>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</si>
  <si>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</si>
  <si>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</si>
  <si>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</si>
  <si>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</si>
  <si>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</si>
  <si>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</si>
  <si>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</si>
  <si>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</si>
  <si>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</si>
  <si>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</si>
  <si>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</si>
  <si>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</si>
  <si>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</si>
  <si>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</si>
  <si>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</si>
  <si>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</si>
  <si>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</si>
  <si>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</si>
  <si>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</si>
  <si>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</si>
  <si>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</si>
  <si>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</si>
  <si>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</si>
  <si>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</si>
  <si>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</si>
  <si>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</si>
  <si>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</si>
  <si>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</si>
  <si>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</si>
  <si>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</si>
  <si>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</si>
  <si>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</si>
  <si>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</si>
  <si>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</si>
  <si>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</si>
  <si>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</si>
  <si>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</si>
  <si>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</si>
  <si>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</si>
  <si>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</si>
  <si>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</si>
  <si>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</si>
  <si>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</si>
  <si>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</si>
  <si>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</si>
  <si>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</si>
  <si>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</si>
  <si>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</si>
  <si>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</si>
  <si>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</si>
  <si>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</si>
  <si>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</si>
  <si>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</si>
  <si>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</si>
  <si>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</si>
  <si>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</si>
  <si>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</si>
  <si>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</si>
  <si>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</si>
  <si>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</si>
  <si>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</si>
  <si>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</si>
  <si>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</si>
  <si>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</si>
  <si>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</si>
  <si>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</si>
  <si>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</si>
  <si>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</si>
  <si>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</si>
  <si>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</si>
  <si>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</si>
  <si>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</si>
  <si>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</si>
  <si>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</si>
  <si>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</si>
  <si>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</si>
  <si>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</si>
  <si>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</si>
  <si>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</si>
  <si>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</si>
  <si>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</si>
  <si>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</si>
  <si>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</si>
  <si>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</si>
  <si>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</si>
  <si>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</si>
  <si>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</si>
  <si>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</si>
  <si>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</si>
  <si>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</si>
  <si>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</si>
  <si>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</si>
  <si>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</si>
  <si>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</si>
  <si>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</si>
  <si>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</si>
  <si>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</si>
  <si>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</si>
  <si>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</si>
  <si>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</si>
  <si>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</si>
  <si>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</si>
  <si>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</si>
  <si>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</si>
  <si>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</si>
  <si>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</si>
  <si>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</si>
  <si>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</si>
  <si>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</si>
  <si>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</si>
  <si>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</si>
  <si>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</si>
  <si>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</si>
  <si>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</si>
  <si>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</si>
  <si>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</si>
  <si>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</si>
  <si>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</si>
  <si>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</si>
  <si>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</si>
  <si>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</si>
  <si>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</si>
  <si>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</si>
  <si>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</si>
  <si>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</si>
  <si>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</si>
  <si>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</si>
  <si>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</si>
  <si>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</si>
  <si>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</si>
  <si>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</si>
  <si>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</si>
  <si>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</si>
  <si>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</si>
  <si>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</si>
  <si>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</si>
  <si>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</si>
  <si>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</si>
  <si>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</si>
  <si>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</si>
  <si>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</si>
  <si>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</si>
  <si>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</si>
  <si>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</si>
  <si>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</si>
  <si>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</si>
  <si>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</si>
  <si>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</si>
  <si>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</si>
  <si>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</si>
  <si>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</si>
  <si>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</si>
  <si>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</si>
  <si>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</si>
  <si>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</si>
  <si>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</si>
  <si>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</si>
  <si>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</si>
  <si>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</si>
  <si>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</si>
  <si>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</si>
  <si>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</si>
  <si>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</si>
  <si>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</si>
  <si>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</si>
  <si>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</si>
  <si>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</si>
  <si>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</si>
  <si>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</si>
  <si>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</si>
  <si>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</si>
  <si>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</si>
  <si>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</si>
  <si>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</si>
  <si>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</si>
  <si>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</si>
  <si>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</si>
  <si>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</si>
  <si>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</si>
  <si>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</si>
  <si>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</si>
  <si>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</si>
  <si>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</si>
  <si>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</si>
  <si>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</si>
  <si>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</si>
  <si>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</si>
  <si>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</si>
  <si>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</si>
  <si>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</si>
  <si>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</si>
  <si>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</si>
  <si>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</si>
  <si>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</si>
  <si>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</si>
  <si>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</si>
  <si>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</si>
  <si>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</si>
  <si>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</si>
  <si>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</si>
  <si>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</si>
  <si>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</si>
  <si>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</si>
  <si>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</si>
  <si>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</si>
  <si>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</si>
  <si>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</si>
  <si>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</si>
  <si>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</si>
  <si>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</si>
  <si>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</si>
  <si>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</si>
  <si>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</si>
  <si>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</si>
  <si>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</si>
  <si>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</si>
  <si>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</si>
  <si>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</si>
  <si>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</si>
  <si>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</si>
  <si>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</si>
  <si>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</si>
  <si>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</si>
  <si>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</si>
  <si>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</si>
  <si>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</si>
  <si>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</si>
  <si>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</si>
  <si>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</si>
  <si>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</si>
  <si>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</si>
  <si>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</si>
  <si>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</si>
  <si>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</si>
  <si>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</si>
  <si>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</si>
  <si>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</si>
  <si>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</si>
  <si>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</si>
  <si>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</si>
  <si>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</si>
  <si>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</si>
  <si>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</si>
  <si>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</si>
  <si>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</si>
  <si>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</si>
  <si>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</si>
  <si>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</si>
  <si>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</si>
  <si>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</si>
  <si>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</si>
  <si>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</si>
  <si>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</si>
  <si>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</si>
  <si>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</si>
  <si>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</si>
  <si>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</si>
  <si>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</si>
  <si>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</si>
  <si>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</si>
  <si>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</si>
  <si>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</si>
  <si>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</si>
  <si>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</si>
  <si>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</si>
  <si>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</si>
  <si>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</si>
  <si>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</si>
  <si>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</si>
  <si>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</si>
  <si>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</si>
  <si>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</si>
  <si>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</si>
  <si>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</si>
  <si>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</si>
  <si>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</si>
  <si>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</si>
  <si>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</si>
  <si>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</si>
  <si>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</si>
  <si>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</si>
  <si>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</si>
  <si>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</si>
  <si>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</si>
  <si>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</si>
  <si>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</si>
  <si>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</si>
  <si>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</si>
  <si>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</si>
  <si>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</si>
  <si>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</si>
  <si>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</si>
  <si>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</si>
  <si>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</si>
  <si>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</si>
  <si>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</si>
  <si>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</si>
  <si>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</si>
  <si>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</si>
  <si>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</si>
  <si>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</si>
  <si>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</si>
  <si>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</si>
  <si>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</si>
  <si>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</si>
  <si>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</si>
  <si>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</si>
  <si>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</si>
  <si>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</si>
  <si>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</si>
  <si>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</si>
  <si>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</si>
  <si>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</si>
  <si>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</si>
  <si>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</si>
  <si>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</si>
  <si>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</si>
  <si>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</si>
  <si>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</si>
  <si>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</si>
  <si>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</si>
  <si>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</si>
  <si>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</si>
  <si>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</si>
  <si>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</si>
  <si>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</si>
  <si>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</si>
  <si>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</si>
  <si>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</si>
  <si>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</si>
  <si>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</si>
  <si>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</si>
  <si>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</si>
  <si>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</si>
  <si>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</si>
  <si>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</si>
  <si>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</si>
  <si>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</si>
  <si>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</si>
  <si>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</si>
  <si>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</si>
  <si>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</si>
  <si>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</si>
  <si>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</si>
  <si>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</si>
  <si>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</si>
  <si>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</si>
  <si>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</si>
  <si>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</si>
  <si>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</si>
  <si>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</si>
  <si>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</si>
  <si>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</si>
  <si>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</si>
  <si>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</si>
  <si>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</si>
  <si>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</si>
  <si>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</si>
  <si>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</si>
  <si>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</si>
  <si>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</si>
  <si>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</si>
  <si>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</si>
  <si>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</si>
  <si>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</si>
  <si>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</si>
  <si>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</si>
  <si>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</si>
  <si>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</si>
  <si>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</si>
  <si>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</si>
  <si>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</si>
  <si>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</si>
  <si>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</si>
  <si>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</si>
  <si>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</si>
  <si>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</si>
  <si>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</si>
  <si>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</si>
  <si>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</si>
  <si>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</si>
  <si>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</si>
  <si>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</si>
  <si>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</si>
  <si>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</si>
  <si>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</si>
  <si>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</si>
  <si>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</si>
  <si>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</si>
  <si>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</si>
  <si>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</si>
  <si>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</si>
  <si>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</si>
  <si>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</si>
  <si>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</si>
  <si>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</si>
  <si>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</si>
  <si>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</si>
  <si>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</si>
  <si>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</si>
  <si>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</si>
  <si>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</si>
  <si>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</si>
  <si>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</si>
  <si>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</si>
  <si>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</si>
  <si>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</si>
  <si>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</si>
  <si>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</si>
  <si>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</si>
  <si>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</si>
  <si>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</si>
  <si>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</si>
  <si>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</si>
  <si>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</si>
  <si>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</si>
  <si>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</si>
  <si>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</si>
  <si>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</si>
  <si>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</si>
  <si>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</si>
  <si>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</si>
  <si>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</si>
  <si>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</si>
  <si>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</si>
  <si>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</si>
  <si>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</si>
  <si>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</si>
  <si>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</si>
  <si>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</si>
  <si>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</si>
  <si>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</si>
  <si>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</si>
  <si>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</si>
  <si>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</si>
  <si>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</si>
  <si>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</si>
  <si>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</si>
  <si>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</si>
  <si>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</si>
  <si>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</si>
  <si>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</si>
  <si>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</si>
  <si>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</si>
  <si>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</si>
  <si>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</si>
  <si>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</si>
  <si>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</si>
  <si>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</si>
  <si>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</si>
  <si>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</si>
  <si>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</si>
  <si>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</si>
  <si>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</si>
  <si>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</si>
  <si>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</si>
  <si>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</si>
  <si>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</si>
  <si>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</si>
  <si>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</si>
  <si>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</si>
  <si>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</si>
  <si>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</si>
  <si>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</si>
  <si>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</si>
  <si>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</si>
  <si>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</si>
  <si>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</si>
  <si>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</si>
  <si>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</si>
  <si>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</si>
  <si>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</si>
  <si>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</si>
  <si>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</si>
  <si>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</si>
  <si>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</si>
  <si>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</si>
  <si>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</si>
  <si>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</si>
  <si>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</si>
  <si>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</si>
  <si>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</si>
  <si>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</si>
  <si>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</si>
  <si>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</si>
  <si>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</si>
  <si>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</si>
  <si>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</si>
  <si>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</si>
  <si>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</si>
  <si>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</si>
  <si>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</si>
  <si>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</si>
  <si>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</si>
  <si>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</si>
  <si>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</si>
  <si>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</si>
  <si>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</si>
  <si>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</si>
  <si>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</si>
  <si>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</si>
  <si>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</si>
  <si>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</si>
  <si>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</si>
  <si>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</si>
  <si>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</si>
  <si>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</si>
  <si>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</si>
  <si>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</si>
  <si>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</si>
  <si>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</si>
  <si>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</si>
  <si>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</si>
  <si>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</si>
  <si>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</si>
  <si>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</si>
  <si>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</si>
  <si>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</si>
  <si>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</si>
  <si>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</si>
  <si>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</si>
  <si>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</si>
  <si>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</si>
  <si>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</si>
  <si>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</si>
  <si>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</si>
  <si>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</si>
  <si>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</si>
  <si>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</si>
  <si>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</si>
  <si>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</si>
  <si>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</si>
  <si>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</si>
  <si>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</si>
  <si>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</si>
  <si>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</si>
  <si>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</si>
  <si>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</si>
  <si>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</si>
  <si>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</si>
  <si>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</si>
  <si>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</si>
  <si>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</si>
  <si>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</si>
  <si>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</si>
  <si>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</si>
  <si>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</si>
  <si>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</si>
  <si>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</si>
  <si>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</si>
  <si>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</si>
  <si>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</si>
  <si>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</si>
  <si>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</si>
  <si>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</si>
  <si>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</si>
  <si>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</si>
  <si>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</si>
  <si>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</si>
  <si>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</si>
  <si>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</si>
  <si>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</si>
  <si>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</si>
  <si>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</si>
  <si>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</si>
  <si>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</si>
  <si>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</si>
  <si>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</si>
  <si>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</si>
  <si>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</si>
  <si>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</si>
  <si>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</si>
  <si>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</si>
  <si>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</si>
  <si>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</si>
  <si>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</si>
  <si>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</si>
  <si>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</si>
  <si>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</si>
  <si>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</si>
  <si>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</si>
  <si>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</si>
  <si>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</si>
  <si>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</si>
  <si>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</si>
  <si>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</si>
  <si>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</si>
  <si>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</si>
  <si>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</si>
  <si>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</si>
  <si>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</si>
  <si>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</si>
  <si>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</si>
  <si>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</si>
  <si>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</si>
  <si>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</si>
  <si>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</si>
  <si>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</si>
  <si>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</si>
  <si>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</si>
  <si>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</si>
  <si>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</si>
  <si>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</si>
  <si>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</si>
  <si>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</si>
  <si>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</si>
  <si>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</si>
  <si>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</si>
  <si>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</si>
  <si>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</si>
  <si>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</si>
  <si>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</si>
  <si>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</si>
  <si>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</si>
  <si>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</si>
  <si>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</si>
  <si>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</si>
  <si>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</si>
  <si>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</si>
  <si>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</si>
  <si>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</si>
  <si>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</si>
  <si>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</si>
  <si>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</si>
  <si>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</si>
  <si>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</si>
  <si>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</si>
  <si>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</si>
  <si>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</si>
  <si>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</si>
  <si>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</si>
  <si>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</si>
  <si>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</si>
  <si>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</si>
  <si>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</si>
  <si>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</si>
  <si>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</si>
  <si>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</si>
  <si>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</si>
  <si>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</si>
  <si>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</si>
  <si>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</si>
  <si>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</si>
  <si>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</si>
  <si>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</si>
  <si>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</si>
  <si>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</si>
  <si>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</si>
  <si>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</si>
  <si>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</si>
  <si>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</si>
  <si>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</si>
  <si>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</si>
  <si>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</si>
  <si>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</si>
  <si>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</si>
  <si>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</si>
  <si>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</si>
  <si>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</si>
  <si>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</si>
  <si>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</si>
  <si>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</si>
  <si>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</si>
  <si>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</si>
  <si>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</si>
  <si>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</si>
  <si>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</si>
  <si>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</si>
  <si>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</si>
  <si>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</si>
  <si>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</si>
  <si>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</si>
  <si>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</si>
  <si>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</si>
  <si>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</si>
  <si>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</si>
  <si>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</si>
  <si>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</si>
  <si>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</si>
  <si>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</si>
  <si>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</si>
  <si>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</si>
  <si>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</si>
  <si>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</si>
  <si>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</si>
  <si>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</si>
  <si>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</si>
  <si>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</si>
  <si>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</si>
  <si>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</si>
  <si>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</si>
  <si>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</si>
  <si>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</si>
  <si>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</si>
  <si>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</si>
  <si>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</si>
  <si>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</si>
  <si>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</si>
  <si>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</si>
  <si>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</si>
  <si>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</si>
  <si>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</si>
  <si>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</si>
  <si>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</si>
  <si>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</si>
  <si>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</si>
  <si>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</si>
  <si>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</si>
  <si>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</si>
  <si>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</si>
  <si>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</si>
  <si>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</si>
  <si>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</si>
  <si>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</si>
  <si>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</si>
  <si>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</si>
  <si>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</si>
  <si>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</si>
  <si>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</si>
  <si>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</si>
  <si>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</si>
  <si>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</si>
  <si>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</si>
  <si>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</si>
  <si>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</si>
  <si>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</si>
  <si>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</si>
  <si>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</si>
  <si>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</si>
  <si>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</si>
  <si>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</si>
  <si>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</si>
  <si>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</si>
  <si>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</si>
  <si>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</si>
  <si>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</si>
  <si>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</si>
  <si>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</si>
  <si>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</si>
  <si>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</si>
  <si>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</si>
  <si>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</si>
  <si>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</si>
  <si>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</si>
  <si>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</si>
  <si>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</si>
  <si>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</si>
  <si>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</si>
  <si>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</si>
  <si>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</si>
  <si>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</si>
  <si>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</si>
  <si>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</si>
  <si>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</si>
  <si>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</si>
  <si>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</si>
  <si>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</si>
  <si>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</si>
  <si>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</si>
  <si>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</si>
  <si>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</si>
  <si>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</si>
  <si>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</si>
  <si>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</si>
  <si>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</si>
  <si>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</si>
  <si>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</si>
  <si>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</si>
  <si>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</si>
  <si>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</si>
  <si>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</si>
  <si>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</si>
  <si>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</si>
  <si>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</si>
  <si>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</si>
  <si>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</si>
  <si>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</si>
  <si>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</si>
  <si>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</si>
  <si>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</si>
  <si>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</si>
  <si>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</si>
  <si>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</si>
  <si>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</si>
  <si>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</si>
  <si>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</si>
  <si>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</si>
  <si>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</si>
  <si>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</si>
  <si>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</si>
  <si>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</si>
  <si>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</si>
  <si>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</si>
  <si>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</si>
  <si>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</si>
  <si>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</si>
  <si>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</si>
  <si>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</si>
  <si>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</si>
  <si>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</si>
  <si>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</si>
  <si>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</si>
  <si>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</si>
  <si>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</si>
  <si>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</si>
  <si>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</si>
  <si>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</si>
  <si>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</si>
  <si>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</si>
  <si>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</si>
  <si>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</si>
  <si>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</si>
  <si>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</si>
  <si>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</si>
  <si>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</si>
  <si>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</si>
  <si>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</si>
  <si>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</si>
  <si>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</si>
  <si>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</si>
  <si>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</si>
  <si>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</si>
  <si>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</si>
  <si>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</si>
  <si>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</si>
  <si>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</si>
  <si>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</si>
  <si>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</si>
  <si>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</si>
  <si>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</si>
  <si>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</si>
  <si>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</si>
  <si>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</si>
  <si>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</si>
  <si>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</si>
  <si>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</si>
  <si>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</si>
  <si>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</si>
  <si>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</si>
  <si>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</si>
  <si>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</si>
  <si>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</si>
  <si>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</si>
  <si>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</si>
  <si>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</si>
  <si>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</si>
  <si>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</si>
  <si>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</si>
  <si>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</si>
  <si>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</si>
  <si>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</si>
  <si>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</si>
  <si>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</si>
  <si>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</si>
  <si>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</si>
  <si>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</si>
  <si>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</si>
  <si>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</si>
  <si>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</si>
  <si>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</si>
  <si>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</si>
  <si>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</si>
  <si>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</si>
  <si>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</si>
  <si>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</si>
  <si>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</si>
  <si>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</si>
  <si>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</si>
  <si>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</si>
  <si>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</si>
  <si>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</si>
  <si>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</si>
  <si>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</si>
  <si>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</si>
  <si>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</si>
  <si>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</si>
  <si>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</si>
  <si>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</si>
  <si>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</si>
  <si>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</si>
  <si>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</si>
  <si>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</si>
  <si>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</si>
  <si>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</si>
  <si>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</si>
  <si>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</si>
  <si>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</si>
  <si>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</si>
  <si>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</si>
  <si>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</si>
  <si>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</si>
  <si>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</si>
  <si>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</si>
  <si>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</si>
  <si>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</si>
  <si>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</si>
  <si>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</si>
  <si>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</si>
  <si>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</si>
  <si>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</si>
  <si>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</si>
  <si>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</si>
  <si>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</si>
  <si>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</si>
  <si>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</si>
  <si>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</si>
  <si>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</si>
  <si>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</si>
  <si>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</si>
  <si>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</si>
  <si>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</si>
  <si>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</si>
  <si>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</si>
  <si>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</si>
  <si>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</si>
  <si>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</si>
  <si>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</si>
  <si>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</si>
  <si>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</si>
  <si>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</si>
  <si>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</si>
  <si>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</si>
  <si>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</si>
  <si>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</si>
  <si>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</si>
  <si>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</si>
  <si>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</si>
  <si>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</si>
  <si>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</si>
  <si>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</si>
  <si>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</si>
  <si>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</si>
  <si>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</si>
  <si>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</si>
  <si>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</si>
  <si>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</si>
  <si>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</si>
  <si>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</si>
  <si>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</si>
  <si>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</si>
  <si>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</si>
  <si>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</si>
  <si>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</si>
  <si>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</si>
  <si>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</si>
  <si>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</si>
  <si>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</si>
  <si>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</si>
  <si>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</si>
  <si>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</si>
  <si>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</si>
  <si>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</si>
  <si>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</si>
  <si>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</si>
  <si>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</si>
  <si>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</si>
  <si>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</si>
  <si>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</si>
  <si>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</si>
  <si>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</si>
  <si>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</si>
  <si>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</si>
  <si>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</si>
  <si>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</si>
  <si>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</si>
  <si>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</si>
  <si>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</si>
  <si>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</si>
  <si>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</si>
  <si>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</si>
  <si>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</si>
  <si>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</si>
  <si>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</si>
  <si>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</si>
  <si>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</si>
  <si>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</si>
  <si>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</si>
  <si>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</si>
  <si>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</si>
  <si>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</si>
  <si>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</si>
  <si>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</si>
  <si>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</si>
  <si>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</si>
  <si>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</si>
  <si>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</si>
  <si>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</si>
  <si>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</si>
  <si>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</si>
  <si>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</si>
  <si>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</si>
  <si>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</si>
  <si>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</si>
  <si>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</si>
  <si>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</si>
  <si>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</si>
  <si>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</si>
  <si>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</si>
  <si>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</si>
  <si>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</si>
  <si>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</si>
  <si>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</si>
  <si>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</si>
  <si>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</si>
  <si>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</si>
  <si>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</si>
  <si>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</si>
  <si>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</si>
  <si>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</si>
  <si>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</si>
  <si>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</si>
  <si>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</si>
  <si>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</si>
  <si>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</si>
  <si>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</si>
  <si>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</si>
  <si>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</si>
  <si>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</si>
  <si>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</si>
  <si>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</si>
  <si>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</si>
  <si>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</si>
  <si>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</si>
  <si>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</si>
  <si>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</si>
  <si>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</si>
  <si>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</si>
  <si>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</si>
  <si>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</si>
  <si>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</si>
  <si>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</si>
  <si>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</si>
  <si>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</si>
  <si>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</si>
  <si>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</si>
  <si>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</si>
  <si>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</si>
  <si>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</si>
  <si>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</si>
  <si>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</si>
  <si>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</si>
  <si>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</si>
  <si>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</si>
  <si>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</si>
  <si>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</si>
  <si>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</si>
  <si>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</si>
  <si>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</si>
  <si>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</si>
  <si>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</si>
  <si>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</si>
  <si>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</si>
  <si>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</si>
  <si>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</si>
  <si>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</si>
  <si>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</si>
  <si>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</si>
  <si>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</si>
  <si>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</si>
  <si>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</si>
  <si>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</si>
  <si>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</si>
  <si>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</si>
  <si>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</si>
  <si>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</si>
  <si>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</si>
  <si>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</si>
  <si>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</si>
  <si>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</si>
  <si>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</si>
  <si>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</si>
  <si>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</si>
  <si>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</si>
  <si>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</si>
  <si>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</si>
  <si>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</si>
  <si>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</si>
  <si>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</si>
  <si>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</si>
  <si>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</si>
  <si>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</si>
  <si>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</si>
  <si>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</si>
  <si>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</si>
  <si>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</si>
  <si>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</si>
  <si>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</si>
  <si>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</si>
  <si>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</si>
  <si>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</si>
  <si>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</si>
  <si>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</si>
  <si>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</si>
  <si>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</si>
  <si>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</si>
  <si>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</si>
  <si>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</si>
  <si>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</si>
  <si>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</si>
  <si>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</si>
  <si>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</si>
  <si>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</si>
  <si>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</si>
  <si>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</si>
  <si>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</si>
  <si>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</si>
  <si>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</si>
  <si>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</si>
  <si>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</si>
  <si>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</si>
  <si>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</si>
  <si>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</si>
  <si>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</si>
  <si>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</si>
  <si>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</si>
  <si>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</si>
  <si>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</si>
  <si>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</si>
  <si>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</si>
  <si>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</si>
  <si>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</si>
  <si>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</si>
  <si>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</si>
  <si>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</si>
  <si>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</si>
  <si>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</si>
  <si>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</si>
  <si>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</si>
  <si>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</si>
  <si>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</si>
  <si>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</si>
  <si>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</si>
  <si>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</si>
  <si>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</si>
  <si>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</si>
  <si>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</si>
  <si>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</si>
  <si>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</si>
  <si>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</si>
  <si>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</si>
  <si>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</si>
  <si>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</si>
  <si>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</si>
  <si>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</si>
  <si>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</si>
  <si>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</si>
  <si>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</si>
  <si>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</si>
  <si>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</si>
  <si>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</si>
  <si>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</si>
  <si>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</si>
  <si>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</si>
  <si>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</si>
  <si>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</si>
  <si>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</si>
  <si>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</si>
  <si>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</si>
  <si>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</si>
  <si>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</si>
  <si>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</si>
  <si>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</si>
  <si>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</si>
  <si>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</si>
  <si>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</si>
  <si>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</si>
  <si>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</si>
  <si>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</si>
  <si>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</si>
  <si>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</si>
  <si>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</si>
  <si>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</si>
  <si>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</si>
  <si>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</si>
  <si>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</si>
  <si>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</si>
  <si>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</si>
  <si>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</si>
  <si>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</si>
  <si>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</si>
  <si>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</si>
  <si>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</si>
  <si>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</si>
  <si>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</si>
  <si>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</si>
  <si>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</si>
  <si>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</si>
  <si>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</si>
  <si>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</si>
  <si>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</si>
  <si>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</si>
  <si>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</si>
  <si>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</si>
  <si>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</si>
  <si>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</si>
  <si>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</si>
  <si>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</si>
  <si>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</si>
  <si>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</si>
  <si>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</si>
  <si>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</si>
  <si>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</si>
  <si>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</si>
  <si>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</si>
  <si>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</si>
  <si>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</si>
  <si>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</si>
  <si>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</si>
  <si>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</si>
  <si>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</si>
  <si>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</si>
  <si>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</si>
  <si>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</si>
  <si>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</si>
  <si>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</si>
  <si>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</si>
  <si>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</si>
  <si>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</si>
  <si>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</si>
  <si>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</si>
  <si>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</si>
  <si>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</si>
  <si>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</si>
  <si>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</si>
  <si>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</si>
  <si>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</si>
  <si>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</si>
  <si>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</si>
  <si>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</si>
  <si>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</si>
  <si>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</si>
  <si>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</si>
  <si>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</si>
  <si>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</si>
  <si>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</si>
  <si>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</si>
  <si>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</si>
  <si>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</si>
  <si>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</si>
  <si>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</si>
  <si>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</si>
  <si>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</si>
  <si>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</si>
  <si>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</si>
  <si>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</si>
  <si>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</si>
  <si>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</si>
  <si>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</si>
  <si>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</si>
  <si>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</si>
  <si>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</si>
  <si>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</si>
  <si>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</si>
  <si>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</si>
  <si>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</si>
  <si>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</si>
  <si>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</si>
  <si>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</si>
  <si>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</si>
  <si>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</si>
  <si>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</si>
  <si>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</si>
  <si>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</si>
  <si>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</si>
  <si>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</si>
  <si>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</si>
  <si>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</si>
  <si>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</si>
  <si>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</si>
  <si>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</si>
  <si>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</si>
  <si>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</si>
  <si>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</si>
  <si>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</si>
  <si>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</si>
  <si>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</si>
  <si>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</si>
  <si>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</si>
  <si>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</si>
  <si>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</si>
  <si>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</si>
  <si>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</si>
  <si>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</si>
  <si>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</si>
  <si>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</si>
  <si>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</si>
  <si>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</si>
  <si>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</si>
  <si>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</si>
  <si>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</si>
  <si>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</si>
  <si>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</si>
  <si>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</si>
  <si>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</si>
  <si>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</si>
  <si>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</si>
  <si>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</si>
  <si>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</si>
  <si>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</si>
  <si>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</si>
  <si>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</si>
  <si>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</si>
  <si>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</si>
  <si>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</si>
  <si>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</si>
  <si>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</si>
  <si>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</si>
  <si>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</si>
  <si>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</si>
  <si>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</si>
  <si>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</si>
  <si>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</si>
  <si>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</si>
  <si>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</si>
  <si>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</si>
  <si>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</si>
  <si>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</si>
  <si>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</si>
  <si>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</si>
  <si>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</si>
  <si>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</si>
  <si>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</si>
  <si>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</si>
  <si>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</si>
  <si>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</si>
  <si>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</si>
  <si>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</si>
  <si>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</si>
  <si>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</si>
  <si>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</si>
  <si>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</si>
  <si>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</si>
  <si>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</si>
  <si>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</si>
  <si>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</si>
  <si>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</si>
  <si>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</si>
  <si>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</si>
  <si>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</si>
  <si>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</si>
  <si>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</si>
  <si>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</si>
  <si>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</si>
  <si>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</si>
  <si>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</si>
  <si>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</si>
  <si>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</si>
  <si>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</si>
  <si>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</si>
  <si>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</si>
  <si>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</si>
  <si>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</si>
  <si>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</si>
  <si>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</si>
  <si>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</si>
  <si>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</si>
  <si>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</si>
  <si>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</si>
  <si>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</si>
  <si>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</si>
  <si>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</si>
  <si>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</si>
  <si>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</si>
  <si>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</si>
  <si>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</si>
  <si>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</si>
  <si>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</si>
  <si>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</si>
  <si>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</si>
  <si>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</si>
  <si>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</si>
  <si>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</si>
  <si>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</si>
  <si>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</si>
  <si>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</si>
  <si>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</si>
  <si>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</si>
  <si>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</si>
  <si>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</si>
  <si>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</si>
  <si>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</si>
  <si>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</si>
  <si>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</si>
  <si>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</si>
  <si>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</si>
  <si>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</si>
  <si>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</si>
  <si>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</si>
  <si>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</si>
  <si>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</si>
  <si>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</si>
  <si>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</si>
  <si>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</si>
  <si>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</si>
  <si>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</si>
  <si>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</si>
  <si>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</si>
  <si>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</si>
  <si>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</si>
  <si>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</si>
  <si>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</si>
  <si>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</si>
  <si>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</si>
  <si>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</si>
  <si>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</si>
  <si>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</si>
  <si>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</si>
  <si>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</si>
  <si>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</si>
  <si>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</si>
  <si>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</si>
  <si>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</si>
  <si>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</si>
  <si>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</si>
  <si>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</si>
  <si>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</si>
  <si>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</si>
  <si>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</si>
  <si>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</si>
  <si>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</si>
  <si>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</si>
  <si>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</si>
  <si>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</si>
  <si>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</si>
  <si>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</si>
  <si>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</si>
  <si>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</si>
  <si>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</si>
  <si>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</si>
  <si>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</si>
  <si>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</si>
  <si>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</si>
  <si>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</si>
  <si>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</si>
  <si>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</si>
  <si>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</si>
  <si>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</si>
  <si>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</si>
  <si>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</si>
  <si>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</si>
  <si>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</si>
  <si>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</si>
  <si>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</si>
  <si>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</si>
  <si>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</si>
  <si>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</si>
  <si>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</si>
  <si>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</si>
  <si>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</si>
  <si>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</si>
  <si>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</si>
  <si>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</si>
  <si>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</si>
  <si>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</si>
  <si>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</si>
  <si>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</si>
  <si>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</si>
  <si>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</si>
  <si>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</si>
  <si>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</si>
  <si>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</si>
  <si>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</si>
  <si>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</si>
  <si>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</si>
  <si>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</si>
  <si>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</si>
  <si>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</si>
  <si>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</si>
  <si>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</si>
  <si>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</si>
  <si>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</si>
  <si>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</si>
  <si>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</si>
  <si>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</si>
  <si>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</si>
  <si>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</si>
  <si>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</si>
  <si>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</si>
  <si>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</si>
  <si>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</si>
  <si>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</si>
  <si>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</si>
  <si>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</si>
  <si>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</si>
  <si>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</si>
  <si>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</si>
  <si>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</si>
  <si>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</si>
  <si>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</si>
  <si>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</si>
  <si>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</si>
  <si>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</si>
  <si>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</si>
  <si>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</si>
  <si>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</si>
  <si>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</si>
  <si>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</si>
  <si>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</si>
  <si>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</si>
  <si>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</si>
  <si>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</si>
  <si>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</si>
  <si>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</si>
  <si>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</si>
  <si>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</si>
  <si>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</si>
  <si>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</si>
  <si>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</si>
  <si>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</si>
  <si>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</si>
  <si>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</si>
  <si>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</si>
  <si>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</si>
  <si>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</si>
  <si>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</si>
  <si>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</si>
  <si>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</si>
  <si>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</si>
  <si>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</si>
  <si>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</si>
  <si>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</si>
  <si>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</si>
  <si>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</si>
  <si>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</si>
  <si>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</si>
  <si>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</si>
  <si>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</si>
  <si>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</si>
  <si>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</si>
  <si>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</si>
  <si>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</si>
  <si>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</si>
  <si>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</si>
  <si>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</si>
  <si>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</si>
  <si>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</si>
  <si>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</si>
  <si>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</si>
  <si>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</si>
  <si>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</si>
  <si>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</si>
  <si>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</si>
  <si>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</si>
  <si>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</si>
  <si>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</si>
  <si>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</si>
  <si>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</si>
  <si>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</si>
  <si>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</si>
  <si>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</si>
  <si>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</si>
  <si>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</si>
  <si>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</si>
  <si>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</si>
  <si>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</si>
  <si>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</si>
  <si>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</si>
  <si>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</si>
  <si>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</si>
  <si>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</si>
  <si>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</si>
  <si>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</si>
  <si>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</si>
  <si>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</si>
  <si>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</si>
  <si>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</si>
  <si>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</si>
  <si>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</si>
  <si>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</si>
  <si>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</si>
  <si>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</si>
  <si>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</si>
  <si>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</si>
  <si>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</si>
  <si>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</si>
  <si>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</si>
  <si>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</si>
  <si>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</si>
  <si>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</si>
  <si>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</si>
  <si>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</si>
  <si>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</si>
  <si>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</si>
  <si>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</si>
  <si>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</si>
  <si>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</si>
  <si>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</si>
  <si>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</si>
  <si>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</si>
  <si>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</si>
  <si>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</si>
  <si>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</si>
  <si>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</si>
  <si>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</si>
  <si>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</si>
  <si>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</si>
  <si>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</si>
  <si>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</si>
  <si>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</si>
  <si>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</si>
  <si>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</si>
  <si>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</si>
  <si>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</si>
  <si>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</si>
  <si>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</si>
  <si>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</si>
  <si>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</si>
  <si>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</si>
  <si>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</si>
  <si>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</si>
  <si>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</si>
  <si>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</si>
  <si>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</si>
  <si>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</si>
  <si>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</si>
  <si>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</si>
  <si>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</si>
  <si>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</si>
  <si>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</si>
  <si>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</si>
  <si>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</si>
  <si>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</si>
  <si>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</si>
  <si>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</si>
  <si>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</si>
  <si>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</si>
  <si>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</si>
  <si>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</si>
  <si>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</si>
  <si>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</si>
  <si>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</si>
  <si>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</si>
  <si>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</si>
  <si>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</si>
  <si>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</si>
  <si>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</si>
  <si>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</si>
  <si>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</si>
  <si>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</si>
  <si>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</si>
  <si>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</si>
  <si>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</si>
  <si>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</si>
  <si>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</si>
  <si>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</si>
  <si>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</si>
  <si>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</si>
  <si>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</si>
  <si>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</si>
  <si>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</si>
  <si>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</si>
  <si>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</si>
  <si>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</si>
  <si>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</si>
  <si>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</si>
  <si>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</si>
  <si>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</si>
  <si>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</si>
  <si>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</si>
  <si>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</si>
  <si>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</si>
  <si>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</si>
  <si>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</si>
  <si>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</si>
  <si>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</si>
  <si>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</si>
  <si>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</si>
  <si>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</si>
  <si>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</si>
  <si>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</si>
  <si>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</si>
  <si>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</si>
  <si>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</si>
  <si>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</si>
  <si>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</si>
  <si>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</si>
  <si>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</si>
  <si>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</si>
  <si>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</si>
  <si>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</si>
  <si>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</si>
  <si>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</si>
  <si>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</si>
  <si>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</si>
  <si>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</si>
  <si>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</si>
  <si>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</si>
  <si>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</si>
  <si>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</si>
  <si>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</si>
  <si>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</si>
  <si>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</si>
  <si>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</si>
  <si>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</si>
  <si>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</si>
  <si>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</si>
  <si>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</si>
  <si>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</si>
  <si>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</si>
  <si>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</si>
  <si>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</si>
  <si>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</si>
  <si>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</si>
  <si>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</si>
  <si>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</si>
  <si>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</si>
  <si>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</si>
  <si>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</si>
  <si>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</si>
  <si>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</si>
  <si>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</si>
  <si>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</si>
  <si>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</si>
  <si>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</si>
  <si>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</si>
  <si>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</si>
  <si>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</si>
  <si>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</si>
  <si>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</si>
  <si>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</si>
  <si>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</si>
  <si>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</si>
  <si>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</si>
  <si>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</si>
  <si>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</si>
  <si>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</si>
  <si>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</si>
  <si>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</si>
  <si>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</si>
  <si>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</si>
  <si>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</si>
  <si>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</si>
  <si>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</si>
  <si>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</si>
  <si>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</si>
  <si>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</si>
  <si>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</si>
  <si>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</si>
  <si>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</si>
  <si>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</si>
  <si>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</si>
  <si>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</si>
  <si>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</si>
  <si>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</si>
  <si>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</si>
  <si>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</si>
  <si>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</si>
  <si>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</si>
  <si>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</si>
  <si>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</si>
  <si>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</si>
  <si>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</si>
  <si>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</si>
  <si>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</si>
  <si>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</si>
  <si>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</si>
  <si>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</si>
  <si>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</si>
  <si>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</si>
  <si>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</si>
  <si>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</si>
  <si>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</si>
  <si>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</si>
  <si>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</si>
  <si>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</si>
  <si>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</si>
  <si>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</si>
  <si>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</si>
  <si>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</si>
  <si>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</si>
  <si>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</si>
  <si>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</si>
  <si>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</si>
  <si>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</si>
  <si>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</si>
  <si>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</si>
  <si>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</si>
  <si>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</si>
  <si>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</si>
  <si>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</si>
  <si>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</si>
  <si>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</si>
  <si>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</si>
  <si>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</si>
  <si>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</si>
  <si>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</si>
  <si>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</si>
  <si>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</si>
  <si>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</si>
  <si>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</si>
  <si>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</si>
  <si>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</si>
  <si>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</si>
  <si>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</si>
  <si>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</si>
  <si>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</si>
  <si>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</si>
  <si>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</si>
  <si>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</si>
  <si>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</si>
  <si>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</si>
  <si>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</si>
  <si>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</si>
  <si>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</si>
  <si>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</si>
  <si>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</si>
  <si>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</si>
  <si>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</si>
  <si>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</si>
  <si>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</si>
  <si>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</si>
  <si>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</si>
  <si>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</si>
  <si>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</si>
  <si>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</si>
  <si>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</si>
  <si>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</si>
  <si>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</si>
  <si>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</si>
  <si>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</si>
  <si>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</si>
  <si>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</si>
  <si>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</si>
  <si>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</si>
  <si>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</si>
  <si>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</si>
  <si>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</si>
  <si>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</si>
  <si>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</si>
  <si>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</si>
  <si>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</si>
  <si>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</si>
  <si>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</si>
  <si>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</si>
  <si>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</si>
  <si>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</si>
  <si>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</si>
  <si>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</si>
  <si>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</si>
  <si>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</si>
  <si>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</si>
  <si>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</si>
  <si>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</si>
  <si>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</si>
  <si>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</si>
  <si>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</si>
  <si>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</si>
  <si>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</si>
  <si>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</si>
  <si>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</si>
  <si>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</si>
  <si>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</si>
  <si>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</si>
  <si>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</si>
  <si>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</si>
  <si>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</si>
  <si>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</si>
  <si>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</si>
  <si>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</si>
  <si>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</si>
  <si>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</si>
  <si>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</si>
  <si>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</si>
  <si>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</si>
  <si>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</si>
  <si>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</si>
  <si>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</si>
  <si>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</si>
  <si>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</si>
  <si>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</si>
  <si>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</si>
  <si>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</si>
  <si>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</si>
  <si>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</si>
  <si>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</si>
  <si>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</si>
  <si>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</si>
  <si>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</si>
  <si>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</si>
  <si>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</si>
  <si>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</si>
  <si>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</si>
  <si>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</si>
  <si>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</si>
  <si>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</si>
  <si>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</si>
  <si>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</si>
  <si>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</si>
  <si>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</si>
  <si>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</si>
  <si>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</si>
  <si>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</si>
  <si>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</si>
  <si>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</si>
  <si>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</si>
  <si>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</si>
  <si>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</si>
  <si>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</si>
  <si>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</si>
  <si>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</si>
  <si>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</si>
  <si>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</si>
  <si>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</si>
  <si>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</si>
  <si>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</si>
  <si>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</si>
  <si>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</si>
  <si>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</si>
  <si>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</si>
  <si>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</si>
  <si>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</si>
  <si>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</si>
  <si>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</si>
  <si>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</si>
  <si>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</si>
  <si>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</si>
  <si>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</si>
  <si>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</si>
  <si>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</si>
  <si>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</si>
  <si>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</si>
  <si>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</si>
  <si>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</si>
  <si>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</si>
  <si>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</si>
  <si>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</si>
  <si>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</si>
  <si>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</si>
  <si>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</si>
  <si>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</si>
  <si>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</si>
  <si>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</si>
  <si>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</si>
  <si>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</si>
  <si>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</si>
  <si>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</si>
  <si>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</si>
  <si>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</si>
  <si>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</si>
  <si>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</si>
  <si>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</si>
  <si>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</si>
  <si>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</si>
  <si>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</si>
  <si>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</si>
  <si>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</si>
  <si>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</si>
  <si>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</si>
  <si>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</si>
  <si>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</si>
  <si>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</si>
  <si>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</si>
  <si>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</si>
  <si>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</si>
  <si>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</si>
  <si>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</si>
  <si>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</si>
  <si>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</si>
  <si>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</si>
  <si>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</si>
  <si>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</si>
  <si>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</si>
  <si>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</si>
  <si>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</si>
  <si>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</si>
  <si>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</si>
  <si>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</si>
  <si>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</si>
  <si>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</si>
  <si>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</si>
  <si>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</si>
  <si>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</si>
  <si>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</si>
  <si>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</si>
  <si>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</si>
  <si>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</si>
  <si>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</si>
  <si>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</si>
  <si>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</si>
  <si>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</si>
  <si>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</si>
  <si>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</si>
  <si>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</si>
  <si>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</si>
  <si>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</si>
  <si>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</si>
  <si>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</si>
  <si>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</si>
  <si>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</si>
  <si>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</si>
  <si>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</si>
  <si>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</si>
  <si>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</si>
  <si>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</si>
  <si>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</si>
  <si>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</si>
  <si>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</si>
  <si>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</si>
  <si>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</si>
  <si>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</si>
  <si>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</si>
  <si>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</si>
  <si>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</si>
  <si>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</si>
  <si>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</si>
  <si>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</si>
  <si>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</si>
  <si>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</si>
  <si>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</si>
  <si>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</si>
  <si>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</si>
  <si>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</si>
  <si>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</si>
  <si>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</si>
  <si>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</si>
  <si>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</si>
  <si>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</si>
  <si>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</si>
  <si>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</si>
  <si>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</si>
  <si>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</si>
  <si>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</si>
  <si>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</si>
  <si>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</si>
  <si>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</si>
  <si>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</si>
  <si>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</si>
  <si>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</si>
  <si>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</si>
  <si>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</si>
  <si>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</si>
  <si>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</si>
  <si>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</si>
  <si>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</si>
  <si>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</si>
  <si>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</si>
  <si>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</si>
  <si>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</si>
  <si>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</si>
  <si>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</si>
  <si>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</si>
  <si>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</si>
  <si>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</si>
  <si>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</si>
  <si>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</si>
  <si>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</si>
  <si>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</si>
  <si>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</si>
  <si>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</si>
  <si>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</si>
  <si>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</si>
  <si>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</si>
  <si>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</si>
  <si>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</si>
  <si>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</si>
  <si>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</si>
  <si>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</si>
  <si>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</si>
  <si>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</si>
  <si>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</si>
  <si>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</si>
  <si>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</si>
  <si>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</si>
  <si>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</si>
  <si>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</si>
  <si>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</si>
  <si>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</si>
  <si>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</si>
  <si>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</si>
  <si>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</si>
  <si>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</si>
  <si>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</si>
  <si>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</si>
  <si>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</si>
  <si>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</si>
  <si>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</si>
  <si>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</si>
  <si>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</si>
  <si>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</si>
  <si>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</si>
  <si>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</si>
  <si>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</si>
  <si>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</si>
  <si>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</si>
  <si>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</si>
  <si>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</si>
  <si>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</si>
  <si>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</si>
  <si>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</si>
  <si>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</si>
  <si>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</si>
  <si>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</si>
  <si>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</si>
  <si>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</si>
  <si>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</si>
  <si>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</si>
  <si>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</si>
  <si>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</si>
  <si>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</si>
  <si>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</si>
  <si>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</si>
  <si>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</si>
  <si>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</si>
  <si>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</si>
  <si>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</si>
  <si>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</si>
  <si>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</si>
  <si>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</si>
  <si>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</si>
  <si>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</si>
  <si>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</si>
  <si>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</si>
  <si>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</si>
  <si>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</si>
  <si>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</si>
  <si>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</si>
  <si>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</si>
  <si>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</si>
  <si>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</si>
  <si>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</si>
  <si>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</si>
  <si>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</si>
  <si>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</si>
  <si>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</si>
  <si>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</si>
  <si>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</si>
  <si>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</si>
  <si>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</si>
  <si>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</si>
  <si>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</si>
  <si>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</si>
  <si>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</si>
  <si>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</si>
  <si>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</si>
  <si>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</si>
  <si>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</si>
  <si>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</si>
  <si>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</si>
  <si>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</si>
  <si>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</si>
  <si>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</si>
  <si>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</si>
  <si>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</si>
  <si>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</si>
  <si>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</si>
  <si>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</si>
  <si>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</si>
  <si>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</si>
  <si>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</si>
  <si>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</si>
  <si>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</si>
  <si>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</si>
  <si>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</si>
  <si>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</si>
  <si>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</si>
  <si>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</si>
  <si>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</si>
  <si>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</si>
  <si>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</si>
  <si>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</si>
  <si>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</si>
  <si>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</si>
  <si>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</si>
  <si>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</si>
  <si>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</si>
  <si>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</si>
  <si>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</si>
  <si>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</si>
  <si>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</si>
  <si>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</si>
  <si>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</si>
  <si>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</si>
  <si>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</si>
  <si>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</si>
  <si>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</si>
  <si>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</si>
  <si>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</si>
  <si>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</si>
  <si>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</si>
  <si>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</si>
  <si>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</si>
  <si>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</si>
  <si>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</si>
  <si>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</si>
  <si>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</si>
  <si>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</si>
  <si>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</si>
  <si>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</si>
  <si>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</si>
  <si>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</si>
  <si>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</si>
  <si>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</si>
  <si>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</si>
  <si>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</si>
  <si>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</si>
  <si>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</si>
  <si>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</si>
  <si>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</si>
  <si>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</si>
  <si>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</si>
  <si>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</si>
  <si>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</si>
  <si>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</si>
  <si>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</si>
  <si>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</si>
  <si>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</si>
  <si>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</si>
  <si>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</si>
  <si>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</si>
  <si>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</si>
  <si>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</si>
  <si>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</si>
  <si>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</si>
  <si>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</si>
  <si>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</si>
  <si>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</si>
  <si>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</si>
  <si>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</si>
  <si>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</si>
  <si>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</si>
  <si>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</si>
  <si>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</si>
  <si>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</si>
  <si>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</si>
  <si>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</si>
  <si>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</si>
  <si>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</si>
  <si>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</si>
  <si>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</si>
  <si>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</si>
  <si>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</si>
  <si>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</si>
  <si>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</si>
  <si>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</si>
  <si>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</si>
  <si>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</si>
  <si>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</si>
  <si>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</si>
  <si>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</si>
  <si>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</si>
  <si>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</si>
  <si>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</si>
  <si>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</si>
  <si>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</si>
  <si>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</si>
  <si>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</si>
  <si>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</si>
  <si>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</si>
  <si>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</si>
  <si>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</si>
  <si>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</si>
  <si>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</si>
  <si>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</si>
  <si>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</si>
  <si>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</si>
  <si>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</si>
  <si>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</si>
  <si>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</si>
  <si>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</si>
  <si>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</si>
  <si>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</si>
  <si>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</si>
  <si>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</si>
  <si>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</si>
  <si>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</si>
  <si>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</si>
  <si>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</si>
  <si>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</si>
  <si>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</si>
  <si>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</si>
  <si>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</si>
  <si>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</si>
  <si>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</si>
  <si>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</si>
  <si>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</si>
  <si>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</si>
  <si>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</si>
  <si>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</si>
  <si>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</si>
  <si>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</si>
  <si>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</si>
  <si>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</si>
  <si>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</si>
  <si>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</si>
  <si>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</si>
  <si>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</si>
  <si>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</si>
  <si>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</si>
  <si>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</si>
  <si>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</si>
  <si>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</si>
  <si>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</si>
  <si>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</si>
  <si>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</si>
  <si>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</si>
  <si>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</si>
  <si>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</si>
  <si>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</si>
  <si>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</si>
  <si>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</si>
  <si>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</si>
  <si>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</si>
  <si>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</si>
  <si>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</si>
  <si>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</si>
  <si>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</si>
  <si>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</si>
  <si>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</si>
  <si>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</si>
  <si>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</si>
  <si>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</si>
  <si>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</si>
  <si>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</si>
  <si>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</si>
  <si>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</si>
  <si>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</si>
  <si>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</si>
  <si>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</si>
  <si>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</si>
  <si>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</si>
  <si>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</si>
  <si>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</si>
  <si>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</si>
  <si>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</si>
  <si>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</si>
  <si>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</si>
  <si>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</si>
  <si>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</si>
  <si>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</si>
  <si>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</si>
  <si>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</si>
  <si>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</si>
  <si>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</si>
  <si>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</si>
  <si>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</si>
  <si>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</si>
  <si>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</si>
  <si>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</si>
  <si>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</si>
  <si>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</si>
  <si>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</si>
  <si>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</si>
  <si>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</si>
  <si>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</si>
  <si>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</si>
  <si>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</si>
  <si>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</si>
  <si>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</si>
  <si>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</si>
  <si>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</si>
  <si>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</si>
  <si>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</si>
  <si>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</si>
  <si>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</si>
  <si>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</si>
  <si>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</si>
  <si>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</si>
  <si>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</si>
  <si>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</si>
  <si>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</si>
  <si>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</si>
  <si>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</si>
  <si>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</si>
  <si>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</si>
  <si>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</si>
  <si>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</si>
  <si>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</si>
  <si>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</si>
  <si>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</si>
  <si>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</si>
  <si>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</si>
  <si>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</si>
  <si>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</si>
  <si>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</si>
  <si>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</si>
  <si>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</si>
  <si>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</si>
  <si>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</si>
  <si>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</si>
  <si>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</si>
  <si>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</si>
  <si>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</si>
  <si>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</si>
  <si>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</si>
  <si>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</si>
  <si>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</si>
  <si>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</si>
  <si>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</si>
  <si>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</si>
  <si>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</si>
  <si>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</si>
  <si>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</si>
  <si>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</si>
  <si>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</si>
  <si>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</si>
  <si>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</si>
  <si>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</si>
  <si>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</si>
  <si>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</si>
  <si>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</si>
  <si>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</si>
  <si>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</si>
  <si>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</si>
  <si>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</si>
  <si>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</si>
  <si>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</si>
  <si>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</si>
  <si>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</si>
  <si>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</si>
  <si>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</si>
  <si>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</si>
  <si>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</si>
  <si>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</si>
  <si>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</si>
  <si>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</si>
  <si>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</si>
  <si>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</si>
  <si>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</si>
  <si>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</si>
  <si>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</si>
  <si>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</si>
  <si>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</si>
  <si>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</si>
  <si>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</si>
  <si>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</si>
  <si>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</si>
  <si>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</si>
  <si>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</si>
  <si>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</si>
  <si>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</si>
  <si>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</si>
  <si>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</si>
  <si>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</si>
  <si>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</si>
  <si>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</si>
  <si>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</si>
  <si>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</si>
  <si>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</si>
  <si>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</si>
  <si>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</si>
  <si>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</si>
  <si>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</si>
  <si>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</si>
  <si>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</si>
  <si>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</si>
  <si>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</si>
  <si>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</si>
  <si>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</si>
  <si>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</si>
  <si>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</si>
  <si>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</si>
  <si>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</si>
  <si>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</si>
  <si>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</si>
  <si>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</si>
  <si>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</si>
  <si>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</si>
  <si>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</si>
  <si>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</si>
  <si>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</si>
  <si>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</si>
  <si>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</si>
  <si>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</si>
  <si>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</si>
  <si>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</si>
  <si>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</si>
  <si>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</si>
  <si>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</si>
  <si>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</si>
  <si>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</si>
  <si>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</si>
  <si>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</si>
  <si>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</si>
  <si>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</si>
  <si>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</si>
  <si>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</si>
  <si>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</si>
  <si>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</si>
  <si>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</si>
  <si>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</si>
  <si>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</si>
  <si>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</si>
  <si>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</si>
  <si>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</si>
  <si>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</si>
  <si>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</si>
  <si>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</si>
  <si>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</si>
  <si>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</si>
  <si>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</si>
  <si>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</si>
  <si>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</si>
  <si>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</si>
  <si>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</si>
  <si>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</si>
  <si>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</si>
  <si>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</si>
  <si>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</si>
  <si>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</si>
  <si>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</si>
  <si>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</si>
  <si>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</si>
  <si>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</si>
  <si>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</si>
  <si>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</si>
  <si>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</si>
  <si>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</si>
  <si>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</si>
  <si>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</si>
  <si>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</si>
  <si>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</si>
  <si>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</si>
  <si>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</si>
  <si>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</si>
  <si>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</si>
  <si>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</si>
  <si>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</si>
  <si>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</si>
  <si>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</si>
  <si>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</si>
  <si>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</si>
  <si>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</si>
  <si>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</si>
  <si>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</si>
  <si>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</si>
  <si>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</si>
  <si>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</si>
  <si>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</si>
  <si>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</si>
  <si>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</si>
  <si>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</si>
  <si>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</si>
  <si>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</si>
  <si>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</si>
  <si>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</si>
  <si>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</si>
  <si>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</si>
  <si>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</si>
  <si>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</si>
  <si>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</si>
  <si>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</si>
  <si>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</si>
  <si>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</si>
  <si>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</si>
  <si>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</si>
  <si>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</si>
  <si>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</si>
  <si>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</si>
  <si>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</si>
  <si>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</si>
  <si>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</si>
  <si>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</si>
  <si>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</si>
  <si>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</si>
  <si>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</si>
  <si>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</si>
  <si>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</si>
  <si>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</si>
  <si>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</si>
  <si>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</si>
  <si>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</si>
  <si>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</si>
  <si>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</si>
  <si>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</si>
  <si>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</si>
  <si>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</si>
  <si>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</si>
  <si>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</si>
  <si>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</si>
  <si>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</si>
  <si>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</si>
  <si>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</si>
  <si>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</si>
  <si>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</si>
  <si>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</si>
  <si>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</si>
  <si>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</si>
  <si>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</si>
  <si>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</si>
  <si>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</si>
  <si>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</si>
  <si>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</si>
  <si>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</si>
  <si>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</si>
  <si>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</si>
  <si>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</si>
  <si>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</si>
  <si>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</si>
  <si>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</si>
  <si>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</si>
  <si>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</si>
  <si>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</si>
  <si>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</si>
  <si>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</si>
  <si>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</si>
  <si>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</si>
  <si>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</si>
  <si>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</si>
  <si>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</si>
  <si>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</si>
  <si>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</si>
  <si>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</si>
  <si>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</si>
  <si>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</si>
  <si>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</si>
  <si>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</si>
  <si>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</si>
  <si>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</si>
  <si>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</si>
  <si>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</si>
  <si>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</si>
  <si>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</si>
  <si>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</si>
  <si>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</si>
  <si>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</si>
  <si>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</si>
  <si>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</si>
  <si>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</si>
  <si>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</si>
  <si>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</si>
  <si>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</si>
  <si>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</si>
  <si>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</si>
  <si>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</si>
  <si>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</si>
  <si>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</si>
  <si>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</si>
  <si>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</si>
  <si>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</si>
  <si>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</si>
  <si>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</si>
  <si>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</si>
  <si>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</si>
  <si>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</si>
  <si>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</si>
  <si>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</si>
  <si>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</si>
  <si>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</si>
  <si>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</si>
  <si>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</si>
  <si>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</si>
  <si>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</si>
  <si>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</si>
  <si>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</si>
  <si>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</si>
  <si>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</si>
  <si>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</si>
  <si>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</si>
  <si>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</si>
  <si>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</si>
  <si>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</si>
  <si>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</si>
  <si>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</si>
  <si>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</si>
  <si>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</si>
  <si>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</si>
  <si>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</si>
  <si>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</si>
  <si>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</si>
  <si>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</si>
  <si>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</si>
  <si>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</si>
  <si>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</si>
  <si>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</si>
  <si>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</si>
  <si>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</si>
  <si>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</si>
  <si>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</si>
  <si>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</si>
  <si>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</si>
  <si>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</si>
  <si>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</si>
  <si>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</si>
  <si>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</si>
  <si>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</si>
  <si>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</si>
  <si>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</si>
  <si>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</si>
  <si>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</si>
  <si>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</si>
  <si>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</si>
  <si>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</si>
  <si>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</si>
  <si>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</si>
  <si>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</si>
  <si>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</si>
  <si>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</si>
  <si>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</si>
  <si>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</si>
  <si>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</si>
  <si>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</si>
  <si>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</si>
  <si>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</si>
  <si>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</si>
  <si>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</si>
  <si>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</si>
  <si>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</si>
  <si>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</si>
  <si>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</si>
  <si>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</si>
  <si>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</si>
  <si>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</si>
  <si>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</si>
  <si>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</si>
  <si>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</si>
  <si>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</si>
  <si>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</si>
  <si>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</si>
  <si>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</si>
  <si>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</si>
  <si>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</si>
  <si>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</si>
  <si>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</si>
  <si>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</si>
  <si>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</si>
  <si>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</si>
  <si>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</si>
  <si>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</si>
  <si>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</si>
  <si>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</si>
  <si>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</si>
  <si>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</si>
  <si>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</si>
  <si>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</si>
  <si>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</si>
  <si>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</si>
  <si>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</si>
  <si>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</si>
  <si>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</si>
  <si>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</si>
  <si>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</si>
  <si>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</si>
  <si>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</si>
  <si>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</si>
  <si>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</si>
  <si>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</si>
  <si>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</si>
  <si>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</si>
  <si>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</si>
  <si>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</si>
  <si>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</si>
  <si>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</si>
  <si>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</si>
  <si>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</si>
  <si>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</si>
  <si>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</si>
  <si>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</si>
  <si>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</si>
  <si>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</si>
  <si>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</si>
  <si>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</si>
  <si>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</si>
  <si>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</si>
  <si>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</si>
  <si>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</si>
  <si>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</si>
  <si>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</si>
  <si>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</si>
  <si>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</si>
  <si>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</si>
  <si>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</si>
  <si>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</si>
  <si>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</si>
  <si>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</si>
  <si>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</si>
  <si>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</si>
  <si>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</si>
  <si>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</si>
  <si>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</si>
  <si>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</si>
  <si>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</si>
  <si>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</si>
  <si>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</si>
  <si>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</si>
  <si>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</si>
  <si>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</si>
  <si>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</si>
  <si>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</si>
  <si>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</si>
  <si>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</si>
  <si>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</si>
  <si>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</si>
  <si>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</si>
  <si>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</si>
  <si>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</si>
  <si>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</si>
  <si>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</si>
  <si>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</si>
  <si>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</si>
  <si>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</si>
  <si>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</si>
  <si>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</si>
  <si>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</si>
  <si>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</si>
  <si>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</si>
  <si>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</si>
  <si>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</si>
  <si>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</si>
  <si>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</si>
  <si>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</si>
  <si>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</si>
  <si>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</si>
  <si>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</si>
  <si>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</si>
  <si>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</si>
  <si>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</si>
  <si>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</si>
  <si>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</si>
  <si>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</si>
  <si>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</si>
  <si>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</si>
  <si>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</si>
  <si>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</si>
  <si>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</si>
  <si>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</si>
  <si>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</si>
  <si>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</si>
  <si>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</si>
  <si>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</si>
  <si>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</si>
  <si>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</si>
  <si>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</si>
  <si>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</si>
  <si>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</si>
  <si>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</si>
  <si>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</si>
  <si>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</si>
  <si>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</si>
  <si>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</si>
  <si>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</si>
  <si>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</si>
  <si>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</si>
  <si>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</si>
  <si>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</si>
  <si>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</si>
  <si>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</si>
  <si>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</si>
  <si>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</si>
  <si>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</si>
  <si>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</si>
  <si>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</si>
  <si>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</si>
  <si>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</si>
  <si>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</si>
  <si>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</si>
  <si>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</si>
  <si>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</si>
  <si>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</si>
  <si>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</si>
  <si>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</si>
  <si>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</si>
  <si>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</si>
  <si>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</si>
  <si>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</si>
  <si>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</si>
  <si>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</si>
  <si>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</si>
  <si>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</si>
  <si>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</si>
  <si>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</si>
  <si>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</si>
  <si>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</si>
  <si>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</si>
  <si>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</si>
  <si>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</si>
  <si>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</si>
  <si>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</si>
  <si>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</si>
  <si>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</si>
  <si>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</si>
  <si>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</si>
  <si>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</si>
  <si>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</si>
  <si>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</si>
  <si>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</si>
  <si>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</si>
  <si>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</si>
  <si>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</si>
  <si>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</si>
  <si>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</si>
  <si>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</si>
  <si>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</si>
  <si>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</si>
  <si>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</si>
  <si>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</si>
  <si>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</si>
  <si>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</si>
  <si>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</si>
  <si>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</si>
  <si>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</si>
  <si>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</si>
  <si>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</si>
  <si>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</si>
  <si>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</si>
  <si>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</si>
  <si>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</si>
  <si>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</si>
  <si>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</si>
  <si>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</si>
  <si>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</si>
  <si>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</si>
  <si>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</si>
  <si>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</si>
  <si>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</si>
  <si>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</si>
  <si>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</si>
  <si>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</si>
  <si>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</si>
  <si>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</si>
  <si>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</si>
  <si>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</si>
  <si>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</si>
  <si>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</si>
  <si>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</si>
  <si>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</si>
  <si>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</si>
  <si>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</si>
  <si>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</si>
  <si>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</si>
  <si>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</si>
  <si>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</si>
  <si>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</si>
  <si>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</si>
  <si>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</si>
  <si>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</si>
  <si>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</si>
  <si>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</si>
  <si>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</si>
  <si>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</si>
  <si>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</si>
  <si>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</si>
  <si>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</si>
  <si>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</si>
  <si>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</si>
  <si>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</si>
  <si>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</si>
  <si>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</si>
  <si>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</si>
  <si>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</si>
  <si>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</si>
  <si>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</si>
  <si>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</si>
  <si>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</si>
  <si>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</si>
  <si>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</si>
  <si>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</si>
  <si>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</si>
  <si>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</si>
  <si>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</si>
  <si>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</si>
  <si>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</si>
  <si>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</si>
  <si>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</si>
  <si>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</si>
  <si>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</si>
  <si>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</si>
  <si>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</si>
  <si>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</si>
  <si>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</si>
  <si>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</si>
  <si>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</si>
  <si>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</si>
  <si>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</si>
  <si>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</si>
  <si>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</si>
  <si>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</si>
  <si>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</si>
  <si>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</si>
  <si>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</si>
  <si>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</si>
  <si>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</si>
  <si>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</si>
  <si>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</si>
  <si>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</si>
  <si>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</si>
  <si>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</si>
  <si>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</si>
  <si>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</si>
  <si>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</si>
  <si>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</si>
  <si>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</si>
  <si>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</si>
  <si>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</si>
  <si>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</si>
  <si>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</si>
  <si>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</si>
  <si>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</si>
  <si>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</si>
  <si>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</si>
  <si>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</si>
  <si>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</si>
  <si>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</si>
  <si>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</si>
  <si>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</si>
  <si>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</si>
  <si>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</si>
  <si>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</si>
  <si>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</si>
  <si>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</si>
  <si>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</si>
  <si>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</si>
  <si>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</si>
  <si>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</si>
  <si>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</si>
  <si>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</si>
  <si>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</si>
  <si>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</si>
  <si>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</si>
  <si>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</si>
  <si>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</si>
  <si>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</si>
  <si>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</si>
  <si>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</si>
  <si>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</si>
  <si>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</si>
  <si>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</si>
  <si>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</si>
  <si>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</si>
  <si>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</si>
  <si>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</si>
  <si>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</si>
  <si>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</si>
  <si>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</si>
  <si>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</si>
  <si>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</si>
  <si>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</si>
  <si>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</si>
  <si>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</si>
  <si>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</si>
  <si>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</si>
  <si>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</si>
  <si>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</si>
  <si>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</si>
  <si>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</si>
  <si>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</si>
  <si>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</si>
  <si>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</si>
  <si>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</si>
  <si>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</si>
  <si>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</si>
  <si>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</si>
  <si>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</si>
  <si>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</si>
  <si>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</si>
  <si>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</si>
  <si>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</si>
  <si>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</si>
  <si>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</si>
  <si>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</si>
  <si>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</si>
  <si>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</si>
  <si>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</si>
  <si>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</si>
  <si>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</si>
  <si>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</si>
  <si>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</si>
  <si>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</si>
  <si>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</si>
  <si>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</si>
  <si>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</si>
  <si>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</si>
  <si>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</si>
  <si>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</si>
  <si>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</si>
  <si>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</si>
  <si>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</si>
  <si>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</si>
  <si>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</si>
  <si>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</si>
  <si>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</si>
  <si>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</si>
  <si>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</si>
  <si>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</si>
  <si>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</si>
  <si>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</si>
  <si>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</si>
  <si>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</si>
  <si>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</si>
  <si>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</si>
  <si>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</si>
  <si>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</si>
  <si>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</si>
  <si>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</si>
  <si>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</si>
  <si>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</si>
  <si>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</si>
  <si>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</si>
  <si>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</si>
  <si>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</si>
  <si>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</si>
  <si>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</si>
  <si>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</si>
  <si>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</si>
  <si>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</si>
  <si>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</si>
  <si>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</si>
  <si>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</si>
  <si>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</si>
  <si>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</si>
  <si>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</si>
  <si>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</si>
  <si>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</si>
  <si>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</si>
  <si>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</si>
  <si>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</si>
  <si>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</si>
  <si>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</si>
  <si>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</si>
  <si>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</si>
  <si>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</si>
  <si>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</si>
  <si>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</si>
  <si>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</si>
  <si>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</si>
  <si>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</si>
  <si>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</si>
  <si>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</si>
  <si>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</si>
  <si>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</si>
  <si>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</si>
  <si>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</si>
  <si>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</si>
  <si>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</si>
  <si>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</si>
  <si>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</si>
  <si>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</si>
  <si>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</si>
  <si>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</si>
  <si>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</si>
  <si>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</si>
  <si>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</si>
  <si>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</si>
  <si>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</si>
  <si>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</si>
  <si>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</si>
  <si>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</si>
  <si>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</si>
  <si>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</si>
  <si>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</si>
  <si>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</si>
  <si>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</si>
  <si>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</si>
  <si>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</si>
  <si>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</si>
  <si>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</si>
  <si>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</si>
  <si>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</si>
  <si>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</si>
  <si>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</si>
  <si>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</si>
  <si>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</si>
  <si>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</si>
  <si>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</si>
  <si>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</si>
  <si>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</si>
  <si>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</si>
  <si>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</si>
  <si>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</si>
  <si>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</si>
  <si>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</si>
  <si>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</si>
  <si>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</si>
  <si>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</si>
  <si>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</si>
  <si>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</si>
  <si>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</si>
  <si>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</si>
  <si>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</si>
  <si>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</si>
  <si>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</si>
  <si>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</si>
  <si>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</si>
  <si>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</si>
  <si>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</si>
  <si>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</si>
  <si>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</si>
  <si>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</si>
  <si>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</si>
  <si>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</si>
  <si>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</si>
  <si>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</si>
  <si>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</si>
  <si>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</si>
  <si>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</si>
  <si>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</si>
  <si>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</si>
  <si>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</si>
  <si>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</si>
  <si>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</si>
  <si>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</si>
  <si>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</si>
  <si>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</si>
  <si>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</si>
  <si>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</si>
  <si>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</si>
  <si>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</si>
  <si>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</si>
  <si>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</si>
  <si>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</si>
  <si>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</si>
  <si>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</si>
  <si>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</si>
  <si>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</si>
  <si>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</si>
  <si>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</si>
  <si>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</si>
  <si>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</si>
  <si>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</si>
  <si>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</si>
  <si>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</si>
  <si>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</si>
  <si>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</si>
  <si>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</si>
  <si>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</si>
  <si>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</si>
  <si>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</si>
  <si>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</si>
  <si>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</si>
  <si>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</si>
  <si>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</si>
  <si>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</si>
  <si>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</si>
  <si>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</si>
  <si>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</si>
  <si>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</si>
  <si>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</si>
  <si>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</si>
  <si>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</si>
  <si>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</si>
  <si>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</si>
  <si>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</si>
  <si>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</si>
  <si>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</si>
  <si>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</si>
  <si>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</si>
  <si>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</si>
  <si>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</si>
  <si>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</si>
  <si>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</si>
  <si>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</si>
  <si>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</si>
  <si>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</si>
  <si>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</si>
  <si>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</si>
  <si>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</si>
  <si>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</si>
  <si>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</si>
  <si>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</si>
  <si>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</si>
  <si>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</si>
  <si>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</si>
  <si>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</si>
  <si>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</si>
  <si>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</si>
  <si>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</si>
  <si>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</si>
  <si>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</si>
  <si>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</si>
  <si>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</si>
  <si>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</si>
  <si>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</si>
  <si>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</si>
  <si>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</si>
  <si>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</si>
  <si>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</si>
  <si>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</si>
  <si>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</si>
  <si>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</si>
  <si>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</si>
  <si>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</si>
  <si>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</si>
  <si>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</si>
  <si>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</si>
  <si>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</si>
  <si>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</si>
  <si>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</si>
  <si>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</si>
  <si>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</si>
  <si>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</si>
  <si>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</si>
  <si>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</si>
  <si>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</si>
  <si>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</si>
  <si>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</si>
  <si>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</si>
  <si>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</si>
  <si>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</si>
  <si>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</si>
  <si>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</si>
  <si>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</si>
  <si>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</si>
  <si>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</si>
  <si>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</si>
  <si>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</si>
  <si>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</si>
  <si>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</si>
  <si>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</si>
  <si>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</si>
  <si>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</si>
  <si>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</si>
  <si>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</si>
  <si>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</si>
  <si>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</si>
  <si>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</si>
  <si>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</si>
  <si>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</si>
  <si>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</si>
  <si>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</si>
  <si>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</si>
  <si>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</si>
  <si>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</si>
  <si>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</si>
  <si>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</si>
  <si>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</si>
  <si>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</si>
  <si>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</si>
  <si>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</si>
  <si>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</si>
  <si>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</si>
  <si>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</si>
  <si>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</si>
  <si>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</si>
  <si>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</si>
  <si>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</si>
  <si>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</si>
  <si>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</si>
  <si>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</si>
  <si>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</si>
  <si>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</si>
  <si>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</si>
  <si>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</si>
  <si>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</si>
  <si>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</si>
  <si>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</si>
  <si>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</si>
  <si>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</si>
  <si>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</si>
  <si>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</si>
  <si>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</si>
  <si>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</si>
  <si>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</si>
  <si>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</si>
  <si>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</si>
  <si>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</si>
  <si>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</si>
  <si>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</si>
  <si>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</si>
  <si>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</si>
  <si>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</si>
  <si>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</si>
  <si>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</si>
  <si>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</si>
  <si>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</si>
  <si>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</si>
  <si>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</si>
  <si>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</si>
  <si>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</si>
  <si>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</si>
  <si>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</si>
  <si>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</si>
  <si>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</si>
  <si>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</si>
  <si>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</si>
  <si>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</si>
  <si>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</si>
  <si>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</si>
  <si>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</si>
  <si>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</si>
  <si>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</si>
  <si>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</si>
  <si>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</si>
  <si>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</si>
  <si>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</si>
  <si>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</si>
  <si>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</si>
  <si>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</si>
  <si>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</si>
  <si>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</si>
  <si>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</si>
  <si>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</si>
  <si>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</si>
  <si>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</si>
  <si>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</si>
  <si>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</si>
  <si>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</si>
  <si>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</si>
  <si>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</si>
  <si>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</si>
  <si>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</si>
  <si>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</si>
  <si>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</si>
  <si>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</si>
  <si>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</si>
  <si>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</si>
  <si>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</si>
  <si>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</si>
  <si>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</si>
  <si>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</si>
  <si>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</si>
  <si>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</si>
  <si>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</si>
  <si>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</si>
  <si>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</si>
  <si>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</si>
  <si>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</si>
  <si>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</si>
  <si>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</si>
  <si>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</si>
  <si>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</si>
  <si>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</si>
  <si>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</si>
  <si>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</si>
  <si>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</si>
  <si>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</si>
  <si>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</si>
  <si>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</si>
  <si>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</si>
  <si>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</si>
  <si>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</si>
  <si>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</si>
  <si>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</si>
  <si>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</si>
  <si>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</si>
  <si>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</si>
  <si>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</si>
  <si>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</si>
  <si>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</si>
  <si>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</si>
  <si>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</si>
  <si>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</si>
  <si>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</si>
  <si>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</si>
  <si>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</si>
  <si>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</si>
  <si>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</si>
  <si>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</si>
  <si>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</si>
  <si>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</si>
  <si>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</si>
  <si>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</si>
  <si>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</si>
  <si>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</si>
  <si>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</si>
  <si>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</si>
  <si>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</si>
  <si>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</si>
  <si>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</si>
  <si>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</si>
  <si>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</si>
  <si>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</si>
  <si>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</si>
  <si>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</si>
  <si>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</si>
  <si>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</si>
  <si>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</si>
  <si>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</si>
  <si>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</si>
  <si>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</si>
  <si>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</si>
  <si>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</si>
  <si>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</si>
  <si>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</si>
  <si>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</si>
  <si>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</si>
  <si>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</si>
  <si>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</si>
  <si>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</si>
  <si>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</si>
  <si>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</si>
  <si>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</si>
  <si>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</si>
  <si>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</si>
  <si>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</si>
  <si>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</si>
  <si>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</si>
  <si>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</si>
  <si>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</si>
  <si>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</si>
  <si>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</si>
  <si>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</si>
  <si>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</si>
  <si>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</si>
  <si>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</si>
  <si>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</si>
  <si>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</si>
  <si>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</si>
  <si>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</si>
  <si>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</si>
  <si>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</si>
  <si>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</si>
  <si>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</si>
  <si>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</si>
  <si>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</si>
  <si>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</si>
  <si>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</si>
  <si>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</si>
  <si>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</si>
  <si>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</si>
  <si>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</si>
  <si>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</si>
  <si>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</si>
  <si>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</si>
  <si>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</si>
  <si>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</si>
  <si>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</si>
  <si>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</si>
  <si>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</si>
  <si>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</si>
  <si>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</si>
  <si>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</si>
  <si>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</si>
  <si>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</si>
  <si>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</si>
  <si>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</si>
  <si>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</si>
  <si>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</si>
  <si>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</si>
  <si>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</si>
  <si>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</si>
  <si>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</si>
  <si>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</si>
  <si>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</si>
  <si>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</si>
  <si>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</si>
  <si>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</si>
  <si>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</si>
  <si>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</si>
  <si>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</si>
  <si>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</si>
  <si>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</si>
  <si>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</si>
  <si>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</si>
  <si>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</si>
  <si>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</si>
  <si>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</si>
  <si>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</si>
  <si>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</si>
  <si>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</si>
  <si>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</si>
  <si>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</si>
  <si>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</si>
  <si>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</si>
  <si>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</si>
  <si>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</si>
  <si>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</si>
  <si>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</si>
  <si>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</si>
  <si>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</si>
  <si>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</si>
  <si>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</si>
  <si>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</si>
  <si>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</si>
  <si>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</si>
  <si>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</si>
  <si>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</si>
  <si>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</si>
  <si>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</si>
  <si>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</si>
  <si>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</si>
  <si>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</si>
  <si>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</si>
  <si>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</si>
  <si>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</si>
  <si>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</si>
  <si>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</si>
  <si>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</si>
  <si>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</si>
  <si>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</si>
  <si>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</si>
  <si>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</si>
  <si>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</si>
  <si>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</si>
  <si>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</si>
  <si>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</si>
  <si>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</si>
  <si>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</si>
  <si>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</si>
  <si>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</si>
  <si>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</si>
  <si>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</si>
  <si>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</si>
  <si>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</si>
  <si>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</si>
  <si>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</si>
  <si>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</si>
  <si>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</si>
  <si>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</si>
  <si>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</si>
  <si>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</si>
  <si>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</si>
  <si>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</si>
  <si>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</si>
  <si>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</si>
  <si>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</si>
  <si>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</si>
  <si>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</si>
  <si>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</si>
  <si>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</si>
  <si>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</si>
  <si>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</si>
  <si>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</si>
  <si>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</si>
  <si>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</si>
  <si>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</si>
  <si>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</si>
  <si>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</si>
  <si>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</si>
  <si>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</si>
  <si>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</si>
  <si>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</si>
  <si>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</si>
  <si>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</si>
  <si>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</si>
  <si>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</si>
  <si>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</si>
  <si>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</si>
  <si>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</si>
  <si>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</si>
  <si>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</si>
  <si>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</si>
  <si>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</si>
  <si>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</si>
  <si>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</si>
  <si>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</si>
  <si>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</si>
  <si>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</si>
  <si>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</si>
  <si>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</si>
  <si>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</si>
  <si>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</si>
  <si>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</si>
  <si>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</si>
  <si>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</si>
  <si>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</si>
  <si>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</si>
  <si>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</si>
  <si>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</si>
  <si>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</si>
  <si>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</si>
  <si>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</si>
  <si>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</si>
  <si>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</si>
  <si>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</si>
  <si>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</si>
  <si>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</si>
  <si>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</si>
  <si>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</si>
  <si>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</si>
  <si>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</si>
  <si>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</si>
  <si>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</si>
  <si>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</si>
  <si>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</si>
  <si>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</si>
  <si>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</si>
  <si>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</si>
  <si>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</si>
  <si>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</si>
  <si>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</si>
  <si>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</si>
  <si>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</si>
  <si>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</si>
  <si>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</si>
  <si>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</si>
  <si>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</si>
  <si>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</si>
  <si>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</si>
  <si>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</si>
  <si>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</si>
  <si>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</si>
  <si>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</si>
  <si>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</si>
  <si>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</si>
  <si>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</si>
  <si>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</si>
  <si>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</si>
  <si>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</si>
  <si>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</si>
  <si>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</si>
  <si>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</si>
  <si>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</si>
  <si>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</si>
  <si>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</si>
  <si>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</si>
  <si>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</si>
  <si>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</si>
  <si>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</si>
  <si>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</si>
  <si>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</si>
  <si>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</si>
  <si>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</si>
  <si>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</si>
  <si>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</si>
  <si>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</si>
  <si>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</si>
  <si>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</si>
  <si>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</si>
  <si>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</si>
  <si>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</si>
  <si>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</si>
  <si>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</si>
  <si>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</si>
  <si>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</si>
  <si>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</si>
  <si>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</si>
  <si>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</si>
  <si>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</si>
  <si>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</si>
  <si>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</si>
  <si>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</si>
  <si>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</si>
  <si>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</si>
  <si>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</si>
  <si>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</si>
  <si>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</si>
  <si>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</si>
  <si>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</si>
  <si>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</si>
  <si>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</si>
  <si>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</si>
  <si>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</si>
  <si>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</si>
  <si>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</si>
  <si>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</si>
  <si>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</si>
  <si>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</si>
  <si>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</si>
  <si>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</si>
  <si>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</si>
  <si>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</si>
  <si>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</si>
  <si>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</si>
  <si>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</si>
  <si>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</si>
  <si>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</si>
  <si>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</si>
  <si>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</si>
  <si>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</si>
  <si>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</si>
  <si>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</si>
  <si>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</si>
  <si>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</si>
  <si>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</si>
  <si>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</si>
  <si>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</si>
  <si>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</si>
  <si>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</si>
  <si>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</si>
  <si>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</si>
  <si>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</si>
  <si>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</si>
  <si>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</si>
  <si>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</si>
  <si>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</si>
  <si>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</si>
  <si>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</si>
  <si>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</si>
  <si>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</si>
  <si>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</si>
  <si>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</si>
  <si>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</si>
  <si>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</si>
  <si>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</si>
  <si>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</si>
  <si>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</si>
  <si>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</si>
  <si>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</si>
  <si>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</si>
  <si>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</si>
  <si>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</si>
  <si>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</si>
  <si>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</si>
  <si>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</si>
  <si>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</si>
  <si>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</si>
  <si>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</si>
  <si>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</si>
  <si>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</si>
  <si>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</si>
  <si>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</si>
  <si>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</si>
  <si>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</si>
  <si>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</si>
  <si>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</si>
  <si>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</si>
  <si>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</si>
  <si>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</si>
  <si>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</si>
  <si>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</si>
  <si>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</si>
  <si>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</si>
  <si>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</si>
  <si>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</si>
  <si>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</si>
  <si>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</si>
  <si>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</si>
  <si>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</si>
  <si>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</si>
  <si>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</si>
  <si>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</si>
  <si>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</si>
  <si>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</si>
  <si>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</si>
  <si>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</si>
  <si>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</si>
  <si>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</si>
  <si>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</si>
  <si>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</si>
  <si>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</si>
  <si>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</si>
  <si>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</si>
  <si>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</si>
  <si>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</si>
  <si>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</si>
  <si>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</si>
  <si>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</si>
  <si>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</si>
  <si>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</si>
  <si>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</si>
  <si>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</si>
  <si>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</si>
  <si>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</si>
  <si>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</si>
  <si>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</si>
  <si>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</si>
  <si>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</si>
  <si>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</si>
  <si>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</si>
  <si>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</si>
  <si>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</si>
  <si>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</si>
  <si>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</si>
  <si>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</si>
  <si>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</si>
  <si>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</si>
  <si>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</si>
  <si>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</si>
  <si>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</si>
  <si>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</si>
  <si>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</si>
  <si>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</si>
  <si>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</si>
  <si>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</si>
  <si>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</si>
  <si>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</si>
  <si>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</si>
  <si>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</si>
  <si>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</si>
  <si>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</si>
  <si>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</si>
  <si>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</si>
  <si>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</si>
  <si>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</si>
  <si>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</si>
  <si>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</si>
  <si>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</si>
  <si>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</si>
  <si>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</si>
  <si>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</si>
  <si>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</si>
  <si>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</si>
  <si>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</si>
  <si>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</si>
  <si>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</si>
  <si>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</si>
  <si>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</si>
  <si>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</si>
  <si>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</si>
  <si>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</si>
  <si>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</si>
  <si>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</si>
  <si>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</si>
  <si>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</si>
  <si>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</si>
  <si>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</si>
  <si>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</si>
  <si>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</si>
  <si>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</si>
  <si>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</si>
  <si>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</si>
  <si>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</si>
  <si>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</si>
  <si>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</si>
  <si>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</si>
  <si>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</si>
  <si>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</si>
  <si>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</si>
  <si>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</si>
  <si>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</si>
  <si>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</si>
  <si>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</si>
  <si>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</si>
  <si>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</si>
  <si>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</si>
  <si>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</si>
  <si>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</si>
  <si>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</si>
  <si>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</si>
  <si>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</si>
  <si>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</si>
  <si>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</si>
  <si>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</si>
  <si>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</si>
  <si>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</si>
  <si>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</si>
  <si>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</si>
  <si>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</si>
  <si>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</si>
  <si>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</si>
  <si>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</si>
  <si>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</si>
  <si>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</si>
  <si>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</si>
  <si>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</si>
  <si>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</si>
  <si>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</si>
  <si>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</si>
  <si>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</si>
  <si>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</si>
  <si>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</si>
  <si>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</si>
  <si>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</si>
  <si>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</si>
  <si>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</si>
  <si>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</si>
  <si>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</si>
  <si>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</si>
  <si>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</si>
  <si>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</si>
  <si>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</si>
  <si>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</si>
  <si>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</si>
  <si>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</si>
  <si>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</si>
  <si>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</si>
  <si>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</si>
  <si>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</si>
  <si>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</si>
  <si>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</si>
  <si>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</si>
  <si>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</si>
  <si>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</si>
  <si>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</si>
  <si>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</si>
  <si>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</si>
  <si>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</si>
  <si>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</si>
  <si>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</si>
  <si>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</si>
  <si>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</si>
  <si>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</si>
  <si>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</si>
  <si>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</si>
  <si>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</si>
  <si>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</si>
  <si>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</si>
  <si>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</si>
  <si>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</si>
  <si>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</si>
  <si>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</si>
  <si>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</si>
  <si>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</si>
  <si>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</si>
  <si>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</si>
  <si>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</si>
  <si>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</si>
  <si>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</si>
  <si>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</si>
  <si>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</si>
  <si>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</si>
  <si>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</si>
  <si>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</si>
  <si>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</si>
  <si>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</si>
  <si>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</si>
  <si>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</si>
  <si>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</si>
  <si>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</si>
  <si>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</si>
  <si>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</si>
  <si>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</si>
  <si>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</si>
  <si>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</si>
  <si>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</si>
  <si>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</si>
  <si>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</si>
  <si>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</si>
  <si>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</si>
  <si>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</si>
  <si>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</si>
  <si>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</si>
  <si>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</si>
  <si>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</si>
  <si>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</si>
  <si>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</si>
  <si>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</si>
  <si>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</si>
  <si>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</si>
  <si>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</si>
  <si>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</si>
  <si>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</si>
  <si>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</si>
  <si>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</si>
  <si>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</si>
  <si>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</si>
  <si>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</si>
  <si>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</si>
  <si>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</si>
  <si>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</si>
  <si>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</si>
  <si>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</si>
  <si>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</si>
  <si>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</si>
  <si>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</si>
  <si>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</si>
  <si>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</si>
  <si>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</si>
  <si>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</si>
  <si>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</si>
  <si>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</si>
  <si>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</si>
  <si>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</si>
  <si>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</si>
  <si>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</si>
  <si>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</si>
  <si>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</si>
  <si>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</si>
  <si>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</si>
  <si>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</si>
  <si>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</si>
  <si>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</si>
  <si>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</si>
  <si>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</si>
  <si>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</si>
  <si>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</si>
  <si>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</si>
  <si>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</si>
  <si>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</si>
  <si>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</si>
  <si>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</si>
  <si>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</si>
  <si>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</si>
  <si>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</si>
  <si>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</si>
  <si>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</si>
  <si>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</si>
  <si>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</si>
  <si>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</si>
  <si>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</si>
  <si>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</si>
  <si>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</si>
  <si>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</si>
  <si>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</si>
  <si>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</si>
  <si>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</si>
  <si>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</si>
  <si>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</si>
  <si>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</si>
  <si>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</si>
  <si>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</si>
  <si>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</si>
  <si>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</si>
  <si>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</si>
  <si>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</si>
  <si>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</si>
  <si>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</si>
  <si>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</si>
  <si>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</si>
  <si>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</si>
  <si>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</si>
  <si>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</si>
  <si>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</si>
  <si>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</si>
  <si>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</si>
  <si>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</si>
  <si>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</si>
  <si>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</si>
  <si>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</si>
  <si>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</si>
  <si>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</si>
  <si>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</si>
  <si>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</si>
  <si>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</si>
  <si>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</si>
  <si>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</si>
  <si>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</si>
  <si>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</si>
  <si>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</si>
  <si>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</si>
  <si>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</si>
  <si>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</si>
  <si>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</si>
  <si>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</si>
  <si>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</si>
  <si>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</si>
  <si>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</si>
  <si>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</si>
  <si>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</si>
  <si>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</si>
  <si>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</si>
  <si>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</si>
  <si>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</si>
  <si>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</si>
  <si>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</si>
  <si>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</si>
  <si>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</si>
  <si>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</si>
  <si>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</si>
  <si>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</si>
  <si>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</si>
  <si>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</si>
  <si>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</si>
  <si>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</si>
  <si>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</si>
  <si>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</si>
  <si>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</si>
  <si>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</si>
  <si>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</si>
  <si>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</si>
  <si>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</si>
  <si>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</si>
  <si>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</si>
  <si>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</si>
  <si>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</si>
  <si>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</si>
  <si>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</si>
  <si>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</si>
  <si>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</si>
  <si>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</si>
  <si>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</si>
  <si>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</si>
  <si>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</si>
  <si>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</si>
  <si>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</si>
  <si>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</si>
  <si>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</si>
  <si>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</si>
  <si>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</si>
  <si>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</si>
  <si>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</si>
  <si>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</si>
  <si>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</si>
  <si>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</si>
  <si>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</si>
  <si>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</si>
  <si>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</si>
  <si>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</si>
  <si>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</si>
  <si>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</si>
  <si>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</si>
  <si>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</si>
  <si>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</si>
  <si>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</si>
  <si>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</si>
  <si>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</si>
  <si>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</si>
  <si>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</si>
  <si>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</si>
  <si>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</si>
  <si>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</si>
  <si>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</si>
  <si>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</si>
  <si>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</si>
  <si>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</si>
  <si>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</si>
  <si>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</si>
  <si>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</si>
  <si>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</si>
  <si>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</si>
  <si>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</si>
  <si>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</si>
  <si>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</si>
  <si>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</si>
  <si>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</si>
  <si>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</si>
  <si>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</si>
  <si>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</si>
  <si>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</si>
  <si>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</si>
  <si>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</si>
  <si>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</si>
  <si>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</si>
  <si>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</si>
  <si>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</si>
  <si>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</si>
  <si>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</si>
  <si>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</si>
  <si>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</si>
  <si>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</si>
  <si>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</si>
  <si>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</si>
  <si>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</si>
  <si>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</si>
  <si>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</si>
  <si>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</si>
  <si>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</si>
  <si>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</si>
  <si>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</si>
  <si>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</si>
  <si>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</si>
  <si>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</si>
  <si>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</si>
  <si>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</si>
  <si>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</si>
  <si>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</si>
  <si>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</si>
  <si>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</si>
  <si>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</si>
  <si>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</si>
  <si>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</si>
  <si>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</si>
  <si>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</si>
  <si>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</si>
  <si>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</si>
  <si>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</si>
  <si>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</si>
  <si>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</si>
  <si>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</si>
  <si>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</si>
  <si>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</si>
  <si>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</si>
  <si>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</si>
  <si>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</si>
  <si>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</si>
  <si>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</si>
  <si>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</si>
  <si>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</si>
  <si>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</si>
  <si>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</si>
  <si>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</si>
  <si>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</si>
  <si>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</si>
  <si>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</si>
  <si>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</si>
  <si>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</si>
  <si>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</si>
  <si>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</si>
  <si>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</si>
  <si>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</si>
  <si>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</si>
  <si>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</si>
  <si>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</si>
  <si>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</si>
  <si>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</si>
  <si>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</si>
  <si>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</si>
  <si>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</si>
  <si>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</si>
  <si>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</si>
  <si>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</si>
  <si>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</si>
  <si>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</si>
  <si>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</si>
  <si>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</si>
  <si>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</si>
  <si>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</si>
  <si>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</si>
  <si>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</si>
  <si>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</si>
  <si>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</si>
  <si>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</si>
  <si>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</si>
  <si>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</si>
  <si>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</si>
  <si>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</si>
  <si>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</si>
  <si>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</si>
  <si>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</si>
  <si>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</si>
  <si>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</si>
  <si>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</si>
  <si>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</si>
  <si>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</si>
  <si>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</si>
  <si>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</si>
  <si>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</si>
  <si>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</si>
  <si>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</si>
  <si>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</si>
  <si>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</si>
  <si>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</si>
  <si>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</si>
  <si>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</si>
  <si>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</si>
  <si>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</si>
  <si>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</si>
  <si>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</si>
  <si>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</si>
  <si>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</si>
  <si>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</si>
  <si>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</si>
  <si>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</si>
  <si>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</si>
  <si>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</si>
  <si>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</si>
  <si>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</si>
  <si>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</si>
  <si>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</si>
  <si>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</si>
  <si>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</si>
  <si>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</si>
  <si>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</si>
  <si>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</si>
  <si>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</si>
  <si>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</si>
  <si>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</si>
  <si>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</si>
  <si>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</si>
  <si>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</si>
  <si>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</si>
  <si>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</si>
  <si>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</si>
  <si>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</si>
  <si>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</si>
  <si>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</si>
  <si>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</si>
  <si>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</si>
  <si>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</si>
  <si>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</si>
  <si>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</si>
  <si>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</si>
  <si>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</si>
  <si>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</si>
  <si>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</si>
  <si>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</si>
  <si>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</si>
  <si>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</si>
  <si>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</si>
  <si>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</si>
  <si>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</si>
  <si>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</si>
  <si>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</si>
  <si>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</si>
  <si>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</si>
  <si>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</si>
  <si>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</si>
  <si>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</si>
  <si>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</si>
  <si>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</si>
  <si>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</si>
  <si>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</si>
  <si>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</si>
  <si>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</si>
  <si>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</si>
  <si>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</si>
  <si>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</si>
  <si>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</si>
  <si>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</si>
  <si>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</si>
  <si>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</si>
  <si>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</si>
  <si>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</si>
  <si>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</si>
  <si>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</si>
  <si>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</si>
  <si>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</si>
  <si>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</si>
  <si>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</si>
  <si>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</si>
  <si>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</si>
  <si>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</si>
  <si>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</si>
  <si>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</si>
  <si>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</si>
  <si>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</si>
  <si>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</si>
  <si>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</si>
  <si>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</si>
  <si>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</si>
  <si>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</si>
  <si>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</si>
  <si>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</si>
  <si>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</si>
  <si>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</si>
  <si>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</si>
  <si>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</si>
  <si>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</si>
  <si>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</si>
  <si>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</si>
  <si>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</si>
  <si>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</si>
  <si>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</si>
  <si>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</si>
  <si>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</si>
  <si>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</si>
  <si>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</si>
  <si>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</si>
  <si>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</si>
  <si>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</si>
  <si>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</si>
  <si>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</si>
  <si>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</si>
  <si>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</si>
  <si>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</si>
  <si>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</si>
  <si>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</si>
  <si>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</si>
  <si>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</si>
  <si>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</si>
  <si>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</si>
  <si>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</si>
  <si>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</si>
  <si>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</si>
  <si>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</si>
  <si>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</si>
  <si>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</si>
  <si>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</si>
  <si>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</si>
  <si>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</si>
  <si>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</si>
  <si>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</si>
  <si>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</si>
  <si>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</si>
  <si>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</si>
  <si>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</si>
  <si>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</si>
  <si>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</si>
  <si>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</si>
  <si>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</si>
  <si>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</si>
  <si>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</si>
  <si>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</si>
  <si>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</si>
  <si>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</si>
  <si>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</si>
  <si>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</si>
  <si>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</si>
  <si>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</si>
  <si>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</si>
  <si>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</si>
  <si>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</si>
  <si>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</si>
  <si>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</si>
  <si>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</si>
  <si>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</si>
  <si>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</si>
  <si>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</si>
  <si>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</si>
  <si>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</si>
  <si>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</si>
  <si>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</si>
  <si>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</si>
  <si>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</si>
  <si>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</si>
  <si>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</si>
  <si>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</si>
  <si>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</si>
  <si>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</si>
  <si>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</si>
  <si>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</si>
  <si>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</si>
  <si>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</si>
  <si>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</si>
  <si>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</si>
  <si>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</si>
  <si>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</si>
  <si>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</si>
  <si>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</si>
  <si>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</si>
  <si>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</si>
  <si>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</si>
  <si>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</si>
  <si>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</si>
  <si>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</si>
  <si>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</si>
  <si>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</si>
  <si>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</si>
  <si>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</si>
  <si>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</si>
  <si>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</si>
  <si>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</si>
  <si>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</si>
  <si>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</si>
  <si>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</si>
  <si>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</si>
  <si>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</si>
  <si>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</si>
  <si>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</si>
  <si>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</si>
  <si>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</si>
  <si>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</si>
  <si>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</si>
  <si>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</si>
  <si>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</si>
  <si>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</si>
  <si>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</si>
  <si>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</si>
  <si>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</si>
  <si>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</si>
  <si>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</si>
  <si>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</si>
  <si>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</si>
  <si>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</si>
  <si>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</si>
  <si>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</si>
  <si>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</si>
  <si>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</si>
  <si>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</si>
  <si>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</si>
  <si>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</si>
  <si>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</si>
  <si>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</si>
  <si>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</si>
  <si>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</si>
  <si>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</si>
  <si>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</si>
  <si>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</si>
  <si>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</si>
  <si>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</si>
  <si>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</si>
  <si>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</si>
  <si>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</si>
  <si>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</si>
  <si>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</si>
  <si>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</si>
  <si>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</si>
  <si>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</si>
  <si>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</si>
  <si>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</si>
  <si>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</si>
  <si>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</si>
  <si>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</si>
  <si>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</si>
  <si>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</si>
  <si>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</si>
  <si>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</si>
  <si>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</si>
  <si>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</si>
  <si>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</si>
  <si>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</si>
  <si>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</si>
  <si>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</si>
  <si>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</si>
  <si>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</si>
  <si>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</si>
  <si>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</si>
  <si>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</si>
  <si>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</si>
  <si>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</si>
  <si>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</si>
  <si>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</si>
  <si>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</si>
  <si>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</si>
  <si>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</si>
  <si>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</si>
  <si>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</si>
  <si>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</si>
  <si>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</si>
  <si>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</si>
  <si>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</si>
  <si>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</si>
  <si>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</si>
  <si>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</si>
  <si>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</si>
  <si>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</si>
  <si>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</si>
  <si>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</si>
  <si>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</si>
  <si>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</si>
  <si>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</si>
  <si>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</si>
  <si>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</si>
  <si>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</si>
  <si>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</si>
  <si>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</si>
  <si>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</si>
  <si>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</si>
  <si>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</si>
  <si>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</si>
  <si>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</si>
  <si>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</si>
  <si>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</si>
  <si>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</si>
  <si>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</si>
  <si>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</si>
  <si>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</si>
  <si>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</si>
  <si>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</si>
  <si>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</si>
  <si>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</si>
  <si>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</si>
  <si>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</si>
  <si>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</si>
  <si>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</si>
  <si>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</si>
  <si>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</si>
  <si>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</si>
  <si>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</si>
  <si>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</si>
  <si>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</si>
  <si>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</si>
  <si>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</si>
  <si>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</si>
  <si>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</si>
  <si>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</si>
  <si>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</si>
  <si>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</si>
  <si>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</si>
  <si>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</si>
  <si>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</si>
  <si>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</si>
  <si>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</si>
  <si>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</si>
  <si>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</si>
  <si>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</si>
  <si>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</si>
  <si>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</si>
  <si>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</si>
  <si>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</si>
  <si>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</si>
  <si>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</si>
  <si>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</si>
  <si>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</si>
  <si>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</si>
  <si>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</si>
  <si>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</si>
  <si>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</si>
  <si>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</si>
  <si>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</si>
  <si>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</si>
  <si>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</si>
  <si>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</si>
  <si>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</si>
  <si>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</si>
  <si>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</si>
  <si>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</si>
  <si>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</si>
  <si>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</si>
  <si>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</si>
  <si>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</si>
  <si>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</si>
  <si>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</si>
  <si>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</si>
  <si>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</si>
  <si>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</si>
  <si>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</si>
  <si>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</si>
  <si>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</si>
  <si>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</si>
  <si>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</si>
  <si>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</si>
  <si>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</si>
  <si>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</si>
  <si>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</si>
  <si>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</si>
  <si>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</si>
  <si>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</si>
  <si>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</si>
  <si>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</si>
  <si>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</si>
  <si>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</si>
  <si>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</si>
  <si>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</si>
  <si>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</si>
  <si>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</si>
  <si>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</si>
  <si>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</si>
  <si>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</si>
  <si>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</si>
  <si>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</si>
  <si>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</si>
  <si>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</si>
  <si>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</si>
  <si>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</si>
  <si>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</si>
  <si>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</si>
  <si>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</si>
  <si>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</si>
  <si>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</si>
  <si>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</si>
  <si>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</si>
  <si>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</si>
  <si>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</si>
  <si>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</si>
  <si>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</si>
  <si>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</si>
  <si>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</si>
  <si>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</si>
  <si>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</si>
  <si>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</si>
  <si>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</si>
  <si>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</si>
  <si>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</si>
  <si>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</si>
  <si>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</si>
  <si>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</si>
  <si>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</si>
  <si>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</si>
  <si>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</si>
  <si>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</si>
  <si>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</si>
  <si>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</si>
  <si>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</si>
  <si>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</si>
  <si>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</si>
  <si>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</si>
  <si>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</si>
  <si>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</si>
  <si>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</si>
  <si>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</si>
  <si>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</si>
  <si>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</si>
  <si>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</si>
  <si>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</si>
  <si>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</si>
  <si>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</si>
  <si>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</si>
  <si>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</si>
  <si>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</si>
  <si>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</si>
  <si>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</si>
  <si>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</si>
  <si>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</si>
  <si>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</si>
  <si>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</si>
  <si>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</si>
  <si>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</si>
  <si>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</si>
  <si>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</si>
  <si>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</si>
  <si>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</si>
  <si>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</si>
  <si>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</si>
  <si>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</si>
  <si>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</si>
  <si>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</si>
  <si>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</si>
  <si>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</si>
  <si>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</si>
  <si>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</si>
  <si>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</si>
  <si>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</si>
  <si>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</si>
  <si>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</si>
  <si>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</si>
  <si>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</si>
  <si>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</si>
  <si>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</si>
  <si>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</si>
  <si>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</si>
  <si>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</si>
  <si>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</si>
  <si>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</si>
  <si>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</si>
  <si>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</si>
  <si>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</si>
  <si>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</si>
  <si>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</si>
  <si>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</si>
  <si>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</si>
  <si>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</si>
  <si>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</si>
  <si>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</si>
  <si>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</si>
  <si>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</si>
  <si>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</si>
  <si>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</si>
  <si>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</si>
  <si>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</si>
  <si>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</si>
  <si>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</si>
  <si>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</si>
  <si>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</si>
  <si>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</si>
  <si>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</si>
  <si>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</si>
  <si>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</si>
  <si>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</si>
  <si>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</si>
  <si>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</si>
  <si>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</si>
  <si>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</si>
  <si>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</si>
  <si>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</si>
  <si>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</si>
  <si>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</si>
  <si>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</si>
  <si>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</si>
  <si>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</si>
  <si>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</si>
  <si>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</si>
  <si>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</si>
  <si>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</si>
  <si>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</si>
  <si>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</si>
  <si>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</si>
  <si>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</si>
  <si>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</si>
  <si>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</si>
  <si>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</si>
  <si>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</si>
  <si>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</si>
  <si>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</si>
  <si>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</si>
  <si>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</si>
  <si>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</si>
  <si>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</si>
  <si>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</si>
  <si>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</si>
  <si>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</si>
  <si>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</si>
  <si>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</si>
  <si>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</si>
  <si>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</si>
  <si>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</si>
  <si>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</si>
  <si>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</si>
  <si>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</si>
  <si>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</si>
  <si>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</si>
  <si>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</si>
  <si>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</si>
  <si>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</si>
  <si>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</si>
  <si>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</si>
  <si>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</si>
  <si>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</si>
  <si>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</si>
  <si>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</si>
  <si>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</si>
  <si>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</si>
  <si>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</si>
  <si>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</si>
  <si>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</si>
  <si>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</si>
  <si>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</si>
  <si>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</si>
  <si>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</si>
  <si>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</si>
  <si>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</si>
  <si>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</si>
  <si>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</si>
  <si>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</si>
  <si>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</si>
  <si>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</si>
  <si>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</si>
  <si>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</si>
  <si>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</si>
  <si>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</si>
  <si>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</si>
  <si>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</si>
  <si>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</si>
  <si>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</si>
  <si>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</si>
  <si>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</si>
  <si>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</si>
  <si>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</si>
  <si>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</si>
  <si>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</si>
  <si>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</si>
  <si>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</si>
  <si>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</si>
  <si>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</si>
  <si>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</si>
  <si>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</si>
  <si>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</si>
  <si>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</si>
  <si>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</si>
  <si>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</si>
  <si>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</si>
  <si>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</si>
  <si>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</si>
  <si>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</si>
  <si>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</si>
  <si>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</si>
  <si>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</si>
  <si>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</si>
  <si>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</si>
  <si>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</si>
  <si>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</si>
  <si>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</si>
  <si>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</si>
  <si>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</si>
  <si>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</si>
  <si>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</si>
  <si>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</si>
  <si>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</si>
  <si>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</si>
  <si>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</si>
  <si>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</si>
  <si>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</si>
  <si>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</si>
  <si>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</si>
  <si>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</si>
  <si>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</si>
  <si>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</si>
  <si>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</si>
  <si>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</si>
  <si>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</si>
  <si>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</si>
  <si>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</si>
  <si>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</si>
  <si>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</si>
  <si>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</si>
  <si>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</si>
  <si>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</si>
  <si>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</si>
  <si>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</si>
  <si>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</si>
  <si>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</si>
  <si>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</si>
  <si>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</si>
  <si>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</si>
  <si>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</si>
  <si>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</si>
  <si>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</si>
  <si>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</si>
  <si>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</si>
  <si>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</si>
  <si>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</si>
  <si>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</si>
  <si>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</si>
  <si>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</si>
  <si>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</si>
  <si>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</si>
  <si>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</si>
  <si>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</si>
  <si>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</si>
  <si>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</si>
  <si>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</si>
  <si>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</si>
  <si>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</si>
  <si>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</si>
  <si>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</si>
  <si>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</si>
  <si>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</si>
  <si>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</si>
  <si>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</si>
  <si>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</si>
  <si>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</si>
  <si>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</si>
  <si>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</si>
  <si>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</si>
  <si>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</si>
  <si>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</si>
  <si>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</si>
  <si>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</si>
  <si>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</si>
  <si>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</si>
  <si>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</si>
  <si>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</si>
  <si>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</si>
  <si>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</si>
  <si>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</si>
  <si>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</si>
  <si>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</si>
  <si>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</si>
  <si>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</si>
  <si>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</si>
  <si>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</si>
  <si>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</si>
  <si>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</si>
  <si>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</si>
  <si>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</si>
  <si>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</si>
  <si>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</si>
  <si>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</si>
  <si>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</si>
  <si>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</si>
  <si>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</si>
  <si>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</si>
  <si>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</si>
  <si>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</si>
  <si>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</si>
  <si>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</si>
  <si>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</si>
  <si>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</si>
  <si>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</si>
  <si>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</si>
  <si>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</si>
  <si>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</si>
  <si>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</si>
  <si>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</si>
  <si>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</si>
  <si>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</si>
  <si>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</si>
  <si>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</si>
  <si>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</si>
  <si>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</si>
  <si>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</si>
  <si>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</si>
  <si>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</si>
  <si>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</si>
  <si>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</si>
  <si>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</si>
  <si>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</si>
  <si>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</si>
  <si>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</si>
  <si>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</si>
  <si>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</si>
  <si>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</si>
  <si>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</si>
  <si>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</si>
  <si>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</si>
  <si>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</si>
  <si>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</si>
  <si>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</si>
  <si>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</si>
  <si>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</si>
  <si>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</si>
  <si>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</si>
  <si>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</si>
  <si>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</si>
  <si>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</si>
  <si>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</si>
  <si>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</si>
  <si>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</si>
  <si>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</si>
  <si>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</si>
  <si>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</si>
  <si>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</si>
  <si>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</si>
  <si>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</si>
  <si>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</si>
  <si>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</si>
  <si>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</si>
  <si>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</si>
  <si>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</si>
  <si>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</si>
  <si>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</si>
  <si>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</si>
  <si>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</si>
  <si>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</si>
  <si>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</si>
  <si>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</si>
  <si>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</si>
  <si>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</si>
  <si>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</si>
  <si>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</si>
  <si>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</si>
  <si>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</si>
  <si>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</si>
  <si>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</si>
  <si>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</si>
  <si>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</si>
  <si>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</si>
  <si>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</si>
  <si>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</si>
  <si>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</si>
  <si>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</si>
  <si>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</si>
  <si>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</si>
  <si>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</si>
  <si>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</si>
  <si>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</si>
  <si>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</si>
  <si>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</si>
  <si>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</si>
  <si>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</si>
  <si>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</si>
  <si>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</si>
  <si>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</si>
  <si>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</si>
  <si>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</si>
  <si>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</si>
  <si>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</si>
  <si>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</si>
  <si>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</si>
  <si>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</si>
  <si>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</si>
  <si>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</si>
  <si>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</si>
  <si>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</si>
  <si>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</si>
  <si>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</si>
  <si>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</si>
  <si>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</si>
  <si>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</si>
  <si>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</si>
  <si>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</si>
  <si>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</si>
  <si>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</si>
  <si>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</si>
  <si>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</si>
  <si>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</si>
  <si>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</si>
  <si>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</si>
  <si>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</si>
  <si>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</si>
  <si>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</si>
  <si>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</si>
  <si>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</si>
  <si>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</si>
  <si>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</si>
  <si>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</si>
  <si>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</si>
  <si>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</si>
  <si>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</si>
  <si>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</si>
  <si>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</si>
  <si>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</si>
  <si>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</si>
  <si>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</si>
  <si>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</si>
  <si>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</si>
  <si>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</si>
  <si>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</si>
  <si>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</si>
  <si>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</si>
  <si>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</si>
  <si>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</si>
  <si>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</si>
  <si>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</si>
  <si>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</si>
  <si>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</si>
  <si>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</si>
  <si>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</si>
  <si>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</si>
  <si>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</si>
  <si>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</si>
  <si>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</si>
  <si>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</si>
  <si>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</si>
  <si>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</si>
  <si>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</si>
  <si>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</si>
  <si>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</si>
  <si>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</si>
  <si>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</si>
  <si>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</si>
  <si>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</si>
  <si>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</si>
  <si>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</si>
  <si>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</si>
  <si>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</si>
  <si>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</si>
  <si>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</si>
  <si>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</si>
  <si>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</si>
  <si>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</si>
  <si>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</si>
  <si>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</si>
  <si>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</si>
  <si>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</si>
  <si>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</si>
  <si>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</si>
  <si>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</si>
  <si>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</si>
  <si>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</si>
  <si>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</si>
  <si>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</si>
  <si>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</si>
  <si>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</si>
  <si>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</si>
  <si>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</si>
  <si>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</si>
  <si>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</si>
  <si>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</si>
  <si>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</si>
  <si>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</si>
  <si>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</si>
  <si>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</si>
  <si>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</si>
  <si>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</si>
  <si>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</si>
  <si>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</si>
  <si>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</si>
  <si>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</si>
  <si>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</si>
  <si>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</si>
  <si>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</si>
  <si>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</si>
  <si>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</si>
  <si>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</si>
  <si>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</si>
  <si>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</si>
  <si>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</si>
  <si>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</si>
  <si>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</si>
  <si>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</si>
  <si>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</si>
  <si>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</si>
  <si>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</si>
  <si>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</si>
  <si>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</si>
  <si>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</si>
  <si>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</si>
  <si>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</si>
  <si>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</si>
  <si>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</si>
  <si>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</si>
  <si>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</si>
  <si>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</si>
  <si>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</si>
  <si>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</si>
  <si>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</si>
  <si>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</si>
  <si>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</si>
  <si>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</si>
  <si>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</si>
  <si>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</si>
  <si>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</si>
  <si>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</si>
  <si>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</si>
  <si>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</si>
  <si>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</si>
  <si>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</si>
  <si>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</si>
  <si>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</si>
  <si>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</si>
  <si>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</si>
  <si>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</si>
  <si>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</si>
  <si>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</si>
  <si>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</si>
  <si>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</si>
  <si>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</si>
  <si>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</si>
  <si>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</si>
  <si>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</si>
  <si>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</si>
  <si>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</si>
  <si>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</si>
  <si>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</si>
  <si>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</si>
  <si>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</si>
  <si>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</si>
  <si>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</si>
  <si>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</si>
  <si>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</si>
  <si>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</si>
  <si>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</si>
  <si>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</si>
  <si>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</si>
  <si>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</si>
  <si>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</si>
  <si>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</si>
  <si>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</si>
  <si>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</si>
  <si>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</si>
  <si>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</si>
  <si>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</si>
  <si>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</si>
  <si>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</si>
  <si>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</si>
  <si>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</si>
  <si>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</si>
  <si>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</si>
  <si>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</si>
  <si>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</si>
  <si>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</si>
  <si>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</si>
  <si>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</si>
  <si>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</si>
  <si>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</si>
  <si>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</si>
  <si>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</si>
  <si>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</si>
  <si>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</si>
  <si>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</si>
  <si>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</si>
  <si>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</si>
  <si>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</si>
  <si>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</si>
  <si>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</si>
  <si>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</si>
  <si>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</si>
  <si>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</si>
  <si>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</si>
  <si>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</si>
  <si>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</si>
  <si>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</si>
  <si>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</si>
  <si>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</si>
  <si>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</si>
  <si>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</si>
  <si>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</si>
  <si>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</si>
  <si>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</si>
  <si>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</si>
  <si>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</si>
  <si>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</si>
  <si>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</si>
  <si>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</si>
  <si>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</si>
  <si>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</si>
  <si>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</si>
  <si>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</si>
  <si>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</si>
  <si>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</si>
  <si>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</si>
  <si>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</si>
  <si>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</si>
  <si>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</si>
  <si>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</si>
  <si>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</si>
  <si>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</si>
  <si>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</si>
  <si>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</si>
  <si>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</si>
  <si>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</si>
  <si>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</si>
  <si>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</si>
  <si>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</si>
  <si>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</si>
  <si>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</si>
  <si>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</si>
  <si>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</si>
  <si>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</si>
  <si>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</si>
  <si>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</si>
  <si>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</si>
  <si>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</si>
  <si>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</si>
  <si>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</si>
  <si>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</si>
  <si>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</si>
  <si>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</si>
  <si>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</si>
  <si>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</si>
  <si>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</si>
  <si>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</si>
  <si>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</si>
  <si>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</si>
  <si>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</si>
  <si>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</si>
  <si>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</si>
  <si>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</si>
  <si>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</si>
  <si>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</si>
  <si>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</si>
  <si>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</si>
  <si>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</si>
  <si>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</si>
  <si>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</si>
  <si>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</si>
  <si>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</si>
  <si>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</si>
  <si>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</si>
  <si>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</si>
  <si>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</si>
  <si>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</si>
  <si>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</si>
  <si>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</si>
  <si>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</si>
  <si>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</si>
  <si>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</si>
  <si>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</si>
  <si>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</si>
  <si>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</si>
  <si>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</si>
  <si>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</si>
  <si>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</si>
  <si>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</si>
  <si>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</si>
  <si>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</si>
  <si>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</si>
  <si>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</si>
  <si>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</si>
  <si>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</si>
  <si>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</si>
  <si>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</si>
  <si>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</si>
  <si>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</si>
  <si>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</si>
  <si>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</si>
  <si>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</si>
  <si>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</si>
  <si>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</si>
  <si>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</si>
  <si>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</si>
  <si>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</si>
  <si>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</si>
  <si>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</si>
  <si>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</si>
  <si>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</si>
  <si>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</si>
  <si>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</si>
  <si>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</si>
  <si>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</si>
  <si>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</si>
  <si>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</si>
  <si>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</si>
  <si>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</si>
  <si>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</si>
  <si>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</si>
  <si>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</si>
  <si>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</si>
  <si>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</si>
  <si>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</si>
  <si>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</si>
  <si>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</si>
  <si>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</si>
  <si>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</si>
  <si>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</si>
  <si>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</si>
  <si>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</si>
  <si>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</si>
  <si>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</si>
  <si>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</si>
  <si>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</si>
  <si>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</si>
  <si>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</si>
  <si>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</si>
  <si>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</si>
  <si>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</si>
  <si>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</si>
  <si>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</si>
  <si>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</si>
  <si>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</si>
  <si>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</si>
  <si>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</si>
  <si>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</si>
  <si>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</si>
  <si>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</si>
  <si>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</si>
  <si>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</si>
  <si>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</si>
  <si>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</si>
  <si>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</si>
  <si>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</si>
  <si>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</si>
  <si>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</si>
  <si>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</si>
  <si>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</si>
  <si>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</si>
  <si>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</si>
  <si>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</si>
  <si>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</si>
  <si>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</si>
  <si>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</si>
  <si>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</si>
  <si>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</si>
  <si>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</si>
  <si>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</si>
  <si>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</si>
  <si>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</si>
  <si>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</si>
  <si>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</si>
  <si>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</si>
  <si>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</si>
  <si>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</si>
  <si>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</si>
  <si>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</si>
  <si>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</si>
  <si>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</si>
  <si>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</si>
  <si>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</si>
  <si>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</si>
  <si>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</si>
  <si>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</si>
  <si>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</si>
  <si>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</si>
  <si>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</si>
  <si>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</si>
  <si>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</si>
  <si>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</si>
  <si>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</si>
  <si>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</si>
  <si>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</si>
  <si>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</si>
  <si>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</si>
  <si>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</si>
  <si>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</si>
  <si>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</si>
  <si>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</si>
  <si>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</si>
  <si>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</si>
  <si>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</si>
  <si>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</si>
  <si>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</si>
  <si>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</si>
  <si>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</si>
  <si>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</si>
  <si>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</si>
  <si>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</si>
  <si>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</si>
  <si>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</si>
  <si>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</si>
  <si>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</si>
  <si>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</si>
  <si>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</si>
  <si>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</si>
  <si>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</si>
  <si>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</si>
  <si>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</si>
  <si>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</si>
  <si>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</si>
  <si>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</si>
  <si>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</si>
  <si>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</si>
  <si>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</si>
  <si>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</si>
  <si>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</si>
  <si>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</si>
  <si>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</si>
  <si>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</si>
  <si>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</si>
  <si>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</si>
  <si>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</si>
  <si>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</si>
  <si>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</si>
  <si>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</si>
  <si>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</si>
  <si>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</si>
  <si>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</si>
  <si>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</si>
  <si>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</si>
  <si>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</si>
  <si>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</si>
  <si>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</si>
  <si>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</si>
  <si>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</si>
  <si>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</si>
  <si>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</si>
  <si>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</si>
  <si>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</si>
  <si>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</si>
  <si>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</si>
  <si>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</si>
  <si>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</si>
  <si>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</si>
  <si>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</si>
  <si>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</si>
  <si>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</si>
  <si>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</si>
  <si>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</si>
  <si>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</si>
  <si>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</si>
  <si>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</si>
  <si>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</si>
  <si>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</si>
  <si>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</si>
  <si>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</si>
  <si>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</si>
  <si>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</si>
  <si>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</si>
  <si>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</si>
  <si>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</si>
  <si>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</si>
  <si>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</si>
  <si>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</si>
  <si>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</si>
  <si>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</si>
  <si>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</si>
  <si>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</si>
  <si>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</si>
  <si>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</si>
  <si>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</si>
  <si>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</si>
  <si>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</si>
  <si>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</si>
  <si>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</si>
  <si>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</si>
  <si>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</si>
  <si>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</si>
  <si>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</si>
  <si>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</si>
  <si>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</si>
  <si>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</si>
  <si>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</si>
  <si>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</si>
  <si>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</si>
  <si>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</si>
  <si>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</si>
  <si>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</si>
  <si>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</si>
  <si>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</si>
  <si>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</si>
  <si>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</si>
  <si>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</si>
  <si>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</si>
  <si>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</si>
  <si>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</si>
  <si>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</si>
  <si>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</si>
  <si>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</si>
  <si>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</si>
  <si>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</si>
  <si>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</si>
  <si>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</si>
  <si>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</si>
  <si>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</si>
  <si>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</si>
  <si>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</si>
  <si>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</si>
  <si>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</si>
  <si>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</si>
  <si>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</si>
  <si>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</si>
  <si>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</si>
  <si>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</si>
  <si>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</si>
  <si>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</si>
  <si>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</si>
  <si>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</si>
  <si>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</si>
  <si>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</si>
  <si>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</si>
  <si>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</si>
  <si>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</si>
  <si>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</si>
  <si>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</si>
  <si>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</si>
  <si>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</si>
  <si>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</si>
  <si>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</si>
  <si>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</si>
  <si>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</si>
  <si>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</si>
  <si>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</si>
  <si>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</si>
  <si>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</si>
  <si>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</si>
  <si>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</si>
  <si>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</si>
  <si>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</si>
  <si>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</si>
  <si>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</si>
  <si>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</si>
  <si>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</si>
  <si>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</si>
  <si>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</si>
  <si>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</si>
  <si>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</si>
  <si>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</si>
  <si>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</si>
  <si>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</si>
  <si>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</si>
  <si>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</si>
  <si>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</si>
  <si>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</si>
  <si>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</si>
  <si>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</si>
  <si>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</si>
  <si>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</si>
  <si>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</si>
  <si>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</si>
  <si>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</si>
  <si>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</si>
  <si>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</si>
  <si>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</si>
  <si>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</si>
  <si>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</si>
  <si>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</si>
  <si>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</si>
  <si>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</si>
  <si>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</si>
  <si>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</si>
  <si>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</si>
  <si>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</si>
  <si>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</si>
  <si>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</si>
  <si>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</si>
  <si>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</si>
  <si>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</si>
  <si>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</si>
  <si>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</si>
  <si>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</si>
  <si>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</si>
  <si>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</si>
  <si>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</si>
  <si>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</si>
  <si>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</si>
  <si>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</si>
  <si>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</si>
  <si>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</si>
  <si>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</si>
  <si>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</si>
  <si>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</si>
  <si>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</si>
  <si>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</si>
  <si>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</si>
  <si>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</si>
  <si>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</si>
  <si>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</si>
  <si>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</si>
  <si>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</si>
  <si>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</si>
  <si>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</si>
  <si>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</si>
  <si>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</si>
  <si>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</si>
  <si>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</si>
  <si>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</si>
  <si>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</si>
  <si>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</si>
  <si>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</si>
  <si>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</si>
  <si>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</si>
  <si>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</si>
  <si>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</si>
  <si>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</si>
  <si>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</si>
  <si>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</si>
  <si>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</si>
  <si>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</si>
  <si>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</si>
  <si>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</si>
  <si>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</si>
  <si>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</si>
  <si>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</si>
  <si>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</si>
  <si>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</si>
  <si>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</si>
  <si>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</si>
  <si>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</si>
  <si>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</si>
  <si>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</si>
  <si>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</si>
  <si>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</si>
  <si>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</si>
  <si>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</si>
  <si>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</si>
  <si>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</si>
  <si>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</si>
  <si>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</si>
  <si>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</si>
  <si>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</si>
  <si>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</si>
  <si>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</si>
  <si>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</si>
  <si>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</si>
  <si>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</si>
  <si>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</si>
  <si>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</si>
  <si>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</si>
  <si>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</si>
  <si>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</si>
  <si>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</si>
  <si>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</si>
  <si>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</si>
  <si>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</si>
  <si>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</si>
  <si>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</si>
  <si>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</si>
  <si>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</si>
  <si>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</si>
  <si>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</si>
  <si>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</si>
  <si>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</si>
  <si>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</si>
  <si>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</si>
  <si>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</si>
  <si>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</si>
  <si>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</si>
  <si>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</si>
  <si>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</si>
  <si>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</si>
  <si>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</si>
  <si>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</si>
  <si>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</si>
  <si>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</si>
  <si>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</si>
  <si>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</si>
  <si>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</si>
  <si>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</si>
  <si>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</si>
  <si>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</si>
  <si>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</si>
  <si>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</si>
  <si>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</si>
  <si>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</si>
  <si>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</si>
  <si>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</si>
  <si>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</si>
  <si>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</si>
  <si>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</si>
  <si>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</si>
  <si>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</si>
  <si>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</si>
  <si>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</si>
  <si>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</si>
  <si>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</si>
  <si>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</si>
  <si>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</si>
  <si>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</si>
  <si>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</si>
  <si>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</si>
  <si>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</si>
  <si>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</si>
  <si>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</si>
  <si>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</si>
  <si>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</si>
  <si>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</si>
  <si>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</si>
  <si>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</si>
  <si>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</si>
  <si>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</si>
  <si>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</si>
  <si>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</si>
  <si>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</si>
  <si>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</si>
  <si>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</si>
  <si>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</si>
  <si>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</si>
  <si>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</si>
  <si>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</si>
  <si>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</si>
  <si>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</si>
  <si>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</si>
  <si>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</si>
  <si>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</si>
  <si>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</si>
  <si>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</si>
  <si>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</si>
  <si>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</si>
  <si>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</si>
  <si>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</si>
  <si>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</si>
  <si>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</si>
  <si>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</si>
  <si>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</si>
  <si>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</si>
  <si>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</si>
  <si>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</si>
  <si>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</si>
  <si>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</si>
  <si>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</si>
  <si>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</si>
  <si>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</si>
  <si>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</si>
  <si>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</si>
  <si>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</si>
  <si>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</si>
  <si>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</si>
  <si>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</si>
  <si>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</si>
  <si>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</si>
  <si>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</si>
  <si>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</si>
  <si>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</si>
  <si>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</si>
  <si>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</si>
  <si>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</si>
  <si>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</si>
  <si>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</si>
  <si>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</si>
  <si>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</si>
  <si>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</si>
  <si>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</si>
  <si>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</si>
  <si>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</si>
  <si>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</si>
  <si>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</si>
  <si>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</si>
  <si>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</si>
  <si>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</si>
  <si>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</si>
  <si>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</si>
  <si>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</si>
  <si>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</si>
  <si>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</si>
  <si>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</si>
  <si>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</si>
  <si>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</si>
  <si>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</si>
  <si>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</si>
  <si>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</si>
  <si>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</si>
  <si>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</si>
  <si>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</si>
  <si>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</si>
  <si>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</si>
  <si>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</si>
  <si>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</si>
  <si>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</si>
  <si>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</si>
  <si>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</si>
  <si>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</si>
  <si>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</si>
  <si>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</si>
  <si>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</si>
  <si>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</si>
  <si>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</si>
  <si>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</si>
  <si>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</si>
  <si>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</si>
  <si>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</si>
  <si>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</si>
  <si>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</si>
  <si>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</si>
  <si>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</si>
  <si>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</si>
  <si>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</si>
  <si>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</si>
  <si>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</si>
  <si>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</si>
  <si>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</si>
  <si>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</si>
  <si>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</si>
  <si>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</si>
  <si>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</si>
  <si>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</si>
  <si>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</si>
  <si>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</si>
  <si>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</si>
  <si>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</si>
  <si>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</si>
  <si>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</si>
  <si>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</si>
  <si>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</si>
  <si>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</si>
  <si>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</si>
  <si>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</si>
  <si>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</si>
  <si>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</si>
  <si>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</si>
  <si>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</si>
  <si>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</si>
  <si>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</si>
  <si>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</si>
  <si>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</si>
  <si>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</si>
  <si>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</si>
  <si>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</si>
  <si>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</si>
  <si>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</si>
  <si>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</si>
  <si>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</si>
  <si>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</si>
  <si>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</si>
  <si>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</si>
  <si>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</si>
  <si>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</si>
  <si>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</si>
  <si>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</si>
  <si>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</si>
  <si>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</si>
  <si>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</si>
  <si>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</si>
  <si>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</si>
  <si>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</si>
  <si>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</si>
  <si>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</si>
  <si>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</si>
  <si>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</si>
  <si>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</si>
  <si>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</si>
  <si>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</si>
  <si>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</si>
  <si>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</si>
  <si>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</si>
  <si>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</si>
  <si>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</si>
  <si>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</si>
  <si>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</si>
  <si>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</si>
  <si>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</si>
  <si>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</si>
  <si>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</si>
  <si>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</si>
  <si>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</si>
  <si>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</si>
  <si>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</si>
  <si>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</si>
  <si>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</si>
  <si>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</si>
  <si>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</si>
  <si>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</si>
  <si>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</si>
  <si>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</si>
  <si>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</si>
  <si>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</si>
  <si>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</si>
  <si>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</si>
  <si>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</si>
  <si>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</si>
  <si>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</si>
  <si>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</si>
  <si>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</si>
  <si>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</si>
  <si>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</si>
  <si>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</si>
  <si>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</si>
  <si>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</si>
  <si>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</si>
  <si>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</si>
  <si>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</si>
  <si>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</si>
  <si>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</si>
  <si>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</si>
  <si>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</si>
  <si>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</si>
  <si>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</si>
  <si>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</si>
  <si>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</si>
  <si>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</si>
  <si>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</si>
  <si>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</si>
  <si>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</si>
  <si>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</si>
  <si>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</si>
  <si>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</si>
  <si>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</si>
  <si>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</si>
  <si>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</si>
  <si>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</si>
  <si>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</si>
  <si>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</si>
  <si>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</si>
  <si>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</si>
  <si>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</si>
  <si>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</si>
  <si>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</si>
  <si>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</si>
  <si>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</si>
  <si>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</si>
  <si>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</si>
  <si>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</si>
  <si>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</si>
  <si>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</si>
  <si>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</si>
  <si>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</si>
  <si>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</si>
  <si>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</si>
  <si>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</si>
  <si>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</si>
  <si>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</si>
  <si>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</si>
  <si>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</si>
  <si>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</si>
  <si>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</si>
  <si>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</si>
  <si>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</si>
  <si>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</si>
  <si>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</si>
  <si>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</si>
  <si>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</si>
  <si>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</si>
  <si>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</si>
  <si>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</si>
  <si>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</si>
  <si>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</si>
  <si>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</si>
  <si>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</si>
  <si>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</si>
  <si>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</si>
  <si>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</si>
  <si>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</si>
  <si>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</si>
  <si>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</si>
  <si>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</si>
  <si>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</si>
  <si>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</si>
  <si>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</si>
  <si>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</si>
  <si>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</si>
  <si>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</si>
  <si>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</si>
  <si>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</si>
  <si>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</si>
  <si>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</si>
  <si>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</si>
  <si>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</si>
  <si>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</si>
  <si>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</si>
  <si>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</si>
  <si>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</si>
  <si>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</si>
  <si>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</si>
  <si>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</si>
  <si>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</si>
  <si>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</si>
  <si>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</si>
  <si>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</si>
  <si>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</si>
  <si>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</si>
  <si>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</si>
  <si>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</si>
  <si>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</si>
  <si>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</si>
  <si>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</si>
  <si>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</si>
  <si>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</si>
  <si>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</si>
  <si>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</si>
  <si>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</si>
  <si>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</si>
  <si>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</si>
  <si>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</si>
  <si>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</si>
  <si>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</si>
  <si>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</si>
  <si>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</si>
  <si>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</si>
  <si>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</si>
  <si>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</si>
  <si>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</si>
  <si>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</si>
  <si>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</si>
  <si>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</si>
  <si>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</si>
  <si>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</si>
  <si>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</si>
  <si>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</si>
  <si>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</si>
  <si>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</si>
  <si>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</si>
  <si>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</si>
  <si>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</si>
  <si>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</si>
  <si>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</si>
  <si>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</si>
  <si>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</si>
  <si>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</si>
  <si>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</si>
  <si>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</si>
  <si>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</si>
  <si>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</si>
  <si>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</si>
  <si>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</si>
  <si>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</si>
  <si>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</si>
  <si>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</si>
  <si>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</si>
  <si>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</si>
  <si>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</si>
  <si>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</si>
  <si>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</si>
  <si>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</si>
  <si>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</si>
  <si>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</si>
  <si>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</si>
  <si>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</si>
  <si>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</si>
  <si>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</si>
  <si>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</si>
  <si>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</si>
  <si>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</si>
  <si>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</si>
  <si>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</si>
  <si>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</si>
  <si>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</si>
  <si>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</si>
  <si>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</si>
  <si>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</si>
  <si>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</si>
  <si>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</si>
  <si>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</si>
  <si>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</si>
  <si>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</si>
  <si>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</si>
  <si>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</si>
  <si>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</si>
  <si>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</si>
  <si>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</si>
  <si>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</si>
  <si>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</si>
  <si>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</si>
  <si>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</si>
  <si>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</si>
  <si>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</si>
  <si>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</si>
  <si>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</si>
  <si>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</si>
  <si>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</si>
  <si>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</si>
  <si>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</si>
  <si>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</si>
  <si>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</si>
  <si>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</si>
  <si>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</si>
  <si>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</si>
  <si>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</si>
  <si>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</si>
  <si>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</si>
  <si>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</si>
  <si>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</si>
  <si>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</si>
  <si>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</si>
  <si>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</si>
  <si>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</si>
  <si>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</si>
  <si>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</si>
  <si>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</si>
  <si>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</si>
  <si>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</si>
  <si>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</si>
  <si>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</si>
  <si>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</si>
  <si>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</si>
  <si>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</si>
  <si>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</si>
  <si>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</si>
  <si>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</si>
  <si>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</si>
  <si>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</si>
  <si>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</si>
  <si>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</si>
  <si>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</si>
  <si>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</si>
  <si>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</si>
  <si>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</si>
  <si>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</si>
  <si>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</si>
  <si>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</si>
  <si>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</si>
  <si>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</si>
  <si>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</si>
  <si>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</si>
  <si>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</si>
  <si>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</si>
  <si>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</si>
  <si>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</si>
  <si>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</si>
  <si>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</si>
  <si>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</si>
  <si>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</si>
  <si>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</si>
  <si>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</si>
  <si>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</si>
  <si>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</si>
  <si>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</si>
  <si>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</si>
  <si>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</si>
  <si>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</si>
  <si>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</si>
  <si>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</si>
  <si>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</si>
  <si>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</si>
  <si>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</si>
  <si>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</si>
  <si>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</si>
  <si>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</si>
  <si>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</si>
  <si>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</si>
  <si>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</si>
  <si>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</si>
  <si>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</si>
  <si>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</si>
  <si>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</si>
  <si>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</si>
  <si>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</si>
  <si>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</si>
  <si>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</si>
  <si>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</si>
  <si>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</si>
  <si>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</si>
  <si>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</si>
  <si>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</si>
  <si>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</si>
  <si>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</si>
  <si>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</si>
  <si>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</si>
  <si>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</si>
  <si>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</si>
  <si>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</si>
  <si>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</si>
  <si>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</si>
  <si>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</si>
  <si>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</si>
  <si>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</si>
  <si>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</si>
  <si>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</si>
  <si>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</si>
  <si>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</si>
  <si>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</si>
  <si>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</si>
  <si>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</si>
  <si>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</si>
  <si>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</si>
  <si>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</si>
  <si>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</si>
  <si>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</si>
  <si>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</si>
  <si>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</si>
  <si>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</si>
  <si>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</si>
  <si>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</si>
  <si>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</si>
  <si>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</si>
  <si>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</si>
  <si>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</si>
  <si>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</si>
  <si>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</si>
  <si>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</si>
  <si>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</si>
  <si>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</si>
  <si>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</si>
  <si>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</si>
  <si>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</si>
  <si>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</si>
  <si>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</si>
  <si>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</si>
  <si>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</si>
  <si>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</si>
  <si>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</si>
  <si>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</si>
  <si>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</si>
  <si>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</si>
  <si>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</si>
  <si>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</si>
  <si>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</si>
  <si>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</si>
  <si>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</si>
  <si>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</si>
  <si>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</si>
  <si>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</si>
  <si>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</si>
  <si>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</si>
  <si>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</si>
  <si>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</si>
  <si>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</si>
  <si>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</si>
  <si>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</si>
  <si>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</si>
  <si>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</si>
  <si>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</si>
  <si>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</si>
  <si>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</si>
  <si>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</si>
  <si>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</si>
  <si>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</si>
  <si>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</si>
  <si>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</si>
  <si>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</si>
  <si>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</si>
  <si>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</si>
  <si>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</si>
  <si>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</si>
  <si>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</si>
  <si>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</si>
  <si>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</si>
  <si>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</si>
  <si>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</si>
  <si>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</si>
  <si>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</si>
  <si>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</si>
  <si>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</si>
  <si>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</si>
  <si>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</si>
  <si>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</si>
  <si>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</si>
  <si>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</si>
  <si>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</si>
  <si>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</si>
  <si>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</si>
  <si>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</si>
  <si>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</si>
  <si>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</si>
  <si>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</si>
  <si>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</si>
  <si>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</si>
  <si>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</si>
  <si>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</si>
  <si>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</si>
  <si>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</si>
  <si>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</si>
  <si>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</si>
  <si>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</si>
  <si>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</si>
  <si>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</si>
  <si>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</si>
  <si>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</si>
  <si>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</si>
  <si>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</si>
  <si>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</si>
  <si>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</si>
  <si>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</si>
  <si>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</si>
  <si>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</si>
  <si>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</si>
  <si>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</si>
  <si>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</si>
  <si>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</si>
  <si>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</si>
  <si>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</si>
  <si>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</si>
  <si>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</si>
  <si>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</si>
  <si>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</si>
  <si>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</si>
  <si>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</si>
  <si>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</si>
  <si>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</si>
  <si>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</si>
  <si>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</si>
  <si>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</si>
  <si>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</si>
  <si>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</si>
  <si>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</si>
  <si>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</si>
  <si>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</si>
  <si>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</si>
  <si>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</si>
  <si>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</si>
  <si>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</si>
  <si>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</si>
  <si>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</si>
  <si>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</si>
  <si>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</si>
  <si>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</si>
  <si>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</si>
  <si>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</si>
  <si>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</si>
  <si>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</si>
  <si>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</si>
  <si>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</si>
  <si>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</si>
  <si>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</si>
  <si>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</si>
  <si>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</si>
  <si>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</si>
  <si>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</si>
  <si>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</si>
  <si>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</si>
  <si>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</si>
  <si>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</si>
  <si>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</si>
  <si>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</si>
  <si>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</si>
  <si>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</si>
  <si>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</si>
  <si>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</si>
  <si>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</si>
  <si>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</si>
  <si>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</si>
  <si>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</si>
  <si>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</si>
  <si>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</si>
  <si>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</si>
  <si>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</si>
  <si>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</si>
  <si>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</si>
  <si>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</si>
  <si>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</si>
  <si>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</si>
  <si>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</si>
  <si>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</si>
  <si>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</si>
  <si>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</si>
  <si>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</si>
  <si>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</si>
  <si>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</si>
  <si>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</si>
  <si>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</si>
  <si>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</si>
  <si>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</si>
  <si>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</si>
  <si>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</si>
  <si>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</si>
  <si>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</si>
  <si>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</si>
  <si>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</si>
  <si>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</si>
  <si>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</si>
  <si>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</si>
  <si>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</si>
  <si>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</si>
  <si>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</si>
  <si>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</si>
  <si>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</si>
  <si>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</si>
  <si>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</si>
  <si>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</si>
  <si>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</si>
  <si>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</si>
  <si>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</si>
  <si>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</si>
  <si>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</si>
  <si>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</si>
  <si>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</si>
  <si>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</si>
  <si>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</si>
  <si>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</si>
  <si>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</si>
  <si>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</si>
  <si>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</si>
  <si>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</si>
  <si>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</si>
  <si>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</si>
  <si>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</si>
  <si>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</si>
  <si>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</si>
  <si>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</si>
  <si>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</si>
  <si>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</si>
  <si>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</si>
  <si>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</si>
  <si>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</si>
  <si>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</si>
  <si>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</si>
  <si>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</si>
  <si>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</si>
  <si>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</si>
  <si>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</si>
  <si>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</si>
  <si>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</si>
  <si>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</si>
  <si>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</si>
  <si>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</si>
  <si>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</si>
  <si>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</si>
  <si>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</si>
  <si>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</si>
  <si>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</si>
  <si>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</si>
  <si>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</si>
  <si>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</si>
  <si>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</si>
  <si>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</si>
  <si>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</si>
  <si>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</si>
  <si>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</si>
  <si>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</si>
  <si>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</si>
  <si>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</si>
  <si>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</si>
  <si>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</si>
  <si>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</si>
  <si>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</si>
  <si>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</si>
  <si>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</si>
  <si>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</si>
  <si>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</si>
  <si>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</si>
  <si>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</si>
  <si>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</si>
  <si>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</si>
  <si>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</si>
  <si>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</si>
  <si>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</si>
  <si>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</si>
  <si>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</si>
  <si>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</si>
  <si>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</si>
  <si>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</si>
  <si>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</si>
  <si>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</si>
  <si>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</si>
  <si>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</si>
  <si>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</si>
  <si>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</si>
  <si>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</si>
  <si>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</si>
  <si>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</si>
  <si>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</si>
  <si>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</si>
  <si>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</si>
  <si>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</si>
  <si>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</si>
  <si>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</si>
  <si>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</si>
  <si>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</si>
  <si>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</si>
  <si>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</si>
  <si>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</si>
  <si>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</si>
  <si>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</si>
  <si>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</si>
  <si>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</si>
  <si>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</si>
  <si>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</si>
  <si>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</si>
  <si>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</si>
  <si>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</si>
  <si>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</si>
  <si>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</si>
  <si>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</si>
  <si>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</si>
  <si>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</si>
  <si>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</si>
  <si>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</si>
  <si>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</si>
  <si>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</si>
  <si>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</si>
  <si>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</si>
  <si>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</si>
  <si>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</si>
  <si>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</si>
  <si>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</si>
  <si>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</si>
  <si>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</si>
  <si>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</si>
  <si>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</si>
  <si>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</si>
  <si>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</si>
  <si>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</si>
  <si>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</si>
  <si>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</si>
  <si>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</si>
  <si>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</si>
  <si>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</si>
  <si>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</si>
  <si>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</si>
  <si>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</si>
  <si>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</si>
  <si>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</si>
  <si>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</si>
  <si>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</si>
  <si>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</si>
  <si>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</si>
  <si>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</si>
  <si>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</si>
  <si>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</si>
  <si>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</si>
  <si>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</si>
  <si>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</si>
  <si>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</si>
  <si>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</si>
  <si>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</si>
  <si>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</si>
  <si>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</si>
  <si>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</si>
  <si>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</si>
  <si>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</si>
  <si>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</si>
  <si>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</si>
  <si>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</si>
  <si>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</si>
  <si>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</si>
  <si>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</si>
  <si>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</si>
  <si>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</si>
  <si>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</si>
  <si>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</si>
  <si>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</si>
  <si>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</si>
  <si>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</si>
  <si>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</si>
  <si>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</si>
  <si>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</si>
  <si>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</si>
  <si>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</si>
  <si>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</si>
  <si>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</si>
  <si>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</si>
  <si>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</si>
  <si>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</si>
  <si>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</si>
  <si>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</si>
  <si>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</si>
  <si>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</si>
  <si>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</si>
  <si>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</si>
  <si>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</si>
  <si>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</si>
  <si>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</si>
  <si>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</si>
  <si>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</si>
  <si>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</si>
  <si>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</si>
  <si>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</si>
  <si>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</si>
  <si>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</si>
  <si>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</si>
  <si>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</si>
  <si>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</si>
  <si>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</si>
  <si>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</si>
  <si>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</si>
  <si>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</si>
  <si>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</si>
  <si>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</si>
  <si>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</si>
  <si>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</si>
  <si>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</si>
  <si>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</si>
  <si>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</si>
  <si>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</si>
  <si>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</si>
  <si>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</si>
  <si>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</si>
  <si>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</si>
  <si>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</si>
  <si>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</si>
  <si>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</si>
  <si>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</si>
  <si>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</si>
  <si>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</si>
  <si>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</si>
  <si>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</si>
  <si>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</si>
  <si>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</si>
  <si>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</si>
  <si>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</si>
  <si>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</si>
  <si>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</si>
  <si>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</si>
  <si>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</si>
  <si>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</si>
  <si>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</si>
  <si>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</si>
  <si>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</si>
  <si>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</si>
  <si>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</si>
  <si>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</si>
  <si>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</si>
  <si>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</si>
  <si>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</si>
  <si>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</si>
  <si>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</si>
  <si>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</si>
  <si>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</si>
  <si>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</si>
  <si>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</si>
  <si>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</si>
  <si>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</si>
  <si>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</si>
  <si>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</si>
  <si>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</si>
  <si>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</si>
  <si>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</si>
  <si>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</si>
  <si>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</si>
  <si>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</si>
  <si>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</si>
  <si>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</si>
  <si>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</si>
  <si>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</si>
  <si>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</si>
  <si>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</si>
  <si>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</si>
  <si>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</si>
  <si>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</si>
  <si>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</si>
  <si>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</si>
  <si>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</si>
  <si>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</si>
  <si>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</si>
  <si>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</si>
  <si>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</si>
  <si>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</si>
  <si>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</si>
  <si>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</si>
  <si>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</si>
  <si>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</si>
  <si>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</si>
  <si>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</si>
  <si>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</si>
  <si>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</si>
  <si>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</si>
  <si>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</si>
  <si>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</si>
  <si>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</si>
  <si>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</si>
  <si>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</si>
  <si>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</si>
  <si>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</si>
  <si>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</si>
  <si>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</si>
  <si>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</si>
  <si>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</si>
  <si>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</si>
  <si>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</si>
  <si>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</si>
  <si>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</si>
  <si>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</si>
  <si>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</si>
  <si>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</si>
  <si>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</si>
  <si>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</si>
  <si>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</si>
  <si>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</si>
  <si>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</si>
  <si>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</si>
  <si>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</si>
  <si>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</si>
  <si>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</si>
  <si>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</si>
  <si>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</si>
  <si>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</si>
  <si>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</si>
  <si>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</si>
  <si>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</si>
  <si>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</si>
  <si>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</si>
  <si>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</si>
  <si>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</si>
  <si>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</si>
  <si>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</si>
  <si>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</si>
  <si>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</si>
  <si>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</si>
  <si>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</si>
  <si>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</si>
  <si>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</si>
  <si>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</si>
  <si>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</si>
  <si>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</si>
  <si>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</si>
  <si>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</si>
  <si>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</si>
  <si>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</si>
  <si>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</si>
  <si>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</si>
  <si>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</si>
  <si>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</si>
  <si>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</si>
  <si>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</si>
  <si>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</si>
  <si>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</si>
  <si>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</si>
  <si>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</si>
  <si>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</si>
  <si>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</si>
  <si>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</si>
  <si>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</si>
  <si>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</si>
  <si>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</si>
  <si>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</si>
  <si>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</si>
  <si>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</si>
  <si>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</si>
  <si>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</si>
  <si>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</si>
  <si>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</si>
  <si>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</si>
  <si>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</si>
  <si>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</si>
  <si>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</si>
  <si>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</si>
  <si>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</si>
  <si>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</si>
  <si>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</si>
  <si>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</si>
  <si>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</si>
  <si>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</si>
  <si>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</si>
  <si>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</si>
  <si>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</si>
  <si>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</si>
  <si>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</si>
  <si>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</si>
  <si>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</si>
  <si>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</si>
  <si>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</si>
  <si>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</si>
  <si>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</si>
  <si>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</si>
  <si>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</si>
  <si>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</si>
  <si>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</si>
  <si>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</si>
  <si>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</si>
  <si>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</si>
  <si>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</si>
  <si>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</si>
  <si>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</si>
  <si>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</si>
  <si>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</si>
  <si>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</si>
  <si>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</si>
  <si>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</si>
  <si>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</si>
  <si>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</si>
  <si>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</si>
  <si>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</si>
  <si>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</si>
  <si>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</si>
  <si>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</si>
  <si>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</si>
  <si>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</si>
  <si>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</si>
  <si>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</si>
  <si>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</si>
  <si>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</si>
  <si>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</si>
  <si>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</si>
  <si>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</si>
  <si>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</si>
  <si>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</si>
  <si>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</si>
  <si>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</si>
  <si>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</si>
  <si>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</si>
  <si>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</si>
  <si>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</si>
  <si>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</si>
  <si>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</si>
  <si>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</si>
  <si>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</si>
  <si>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</si>
  <si>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</si>
  <si>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</si>
  <si>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</si>
  <si>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</si>
  <si>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</si>
  <si>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</si>
  <si>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</si>
  <si>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</si>
  <si>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</si>
  <si>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</si>
  <si>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</si>
  <si>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</si>
  <si>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</si>
  <si>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</si>
  <si>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</si>
  <si>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</si>
  <si>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</si>
  <si>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</si>
  <si>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</si>
  <si>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</si>
  <si>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</si>
  <si>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</si>
  <si>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</si>
  <si>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</si>
  <si>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</si>
  <si>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</si>
  <si>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</si>
  <si>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</si>
  <si>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</si>
  <si>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</si>
  <si>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</si>
  <si>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</si>
  <si>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</si>
  <si>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</si>
  <si>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</si>
  <si>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</si>
  <si>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</si>
  <si>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</si>
  <si>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</si>
  <si>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</si>
  <si>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</si>
  <si>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</si>
  <si>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</si>
  <si>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</si>
  <si>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</si>
  <si>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</si>
  <si>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</si>
  <si>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</si>
  <si>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</si>
  <si>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</si>
  <si>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</si>
  <si>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</si>
  <si>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</si>
  <si>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</si>
  <si>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</si>
  <si>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</si>
  <si>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</si>
  <si>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</si>
  <si>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</si>
  <si>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</si>
  <si>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</si>
  <si>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</si>
  <si>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</si>
  <si>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</si>
  <si>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</si>
  <si>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</si>
  <si>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</si>
  <si>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</si>
  <si>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</si>
  <si>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</si>
  <si>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</si>
  <si>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</si>
  <si>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</si>
  <si>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</si>
  <si>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</si>
  <si>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</si>
  <si>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</si>
  <si>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</si>
  <si>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</si>
  <si>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</si>
  <si>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</si>
  <si>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</si>
  <si>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</si>
  <si>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</si>
  <si>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</si>
  <si>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</si>
  <si>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</si>
  <si>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</si>
  <si>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</si>
  <si>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</si>
  <si>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</si>
  <si>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</si>
  <si>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</si>
  <si>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</si>
  <si>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</si>
  <si>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</si>
  <si>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</si>
  <si>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</si>
  <si>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</si>
  <si>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</si>
  <si>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</si>
  <si>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</si>
  <si>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</si>
  <si>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</si>
  <si>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</si>
  <si>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</si>
  <si>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</si>
  <si>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</si>
  <si>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</si>
  <si>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</si>
  <si>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</si>
  <si>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</si>
  <si>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</si>
  <si>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</si>
  <si>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</si>
  <si>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</si>
  <si>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</si>
  <si>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</si>
  <si>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</si>
  <si>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</si>
  <si>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</si>
  <si>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</si>
  <si>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</si>
  <si>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</si>
  <si>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</si>
  <si>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</si>
  <si>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</si>
  <si>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</si>
  <si>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</si>
  <si>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</si>
  <si>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</si>
  <si>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</si>
  <si>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</si>
  <si>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</si>
  <si>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</si>
  <si>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</si>
  <si>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</si>
  <si>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</si>
  <si>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</si>
  <si>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</si>
  <si>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</si>
  <si>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</si>
  <si>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</si>
  <si>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</si>
  <si>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</si>
  <si>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</si>
  <si>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</si>
  <si>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</si>
  <si>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</si>
  <si>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</si>
  <si>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</si>
  <si>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</si>
  <si>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</si>
  <si>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</si>
  <si>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</si>
  <si>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</si>
  <si>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</si>
  <si>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</si>
  <si>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</si>
  <si>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</si>
  <si>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</si>
  <si>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</si>
  <si>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</si>
  <si>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</si>
  <si>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</si>
  <si>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</si>
  <si>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</si>
  <si>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</si>
  <si>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</si>
  <si>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</si>
  <si>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</si>
  <si>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</si>
  <si>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</si>
  <si>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</si>
  <si>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</si>
  <si>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</si>
  <si>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</si>
  <si>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</si>
  <si>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</si>
  <si>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</si>
  <si>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</si>
  <si>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</si>
  <si>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</si>
  <si>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</si>
  <si>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</si>
  <si>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</si>
  <si>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</si>
  <si>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</si>
  <si>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</si>
  <si>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</si>
  <si>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</si>
  <si>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</si>
  <si>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</si>
  <si>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</si>
  <si>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</si>
  <si>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</si>
  <si>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</si>
  <si>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</si>
  <si>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</si>
  <si>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</si>
  <si>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</si>
  <si>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</si>
  <si>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</si>
  <si>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</si>
  <si>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</si>
  <si>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</si>
  <si>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</si>
  <si>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</si>
  <si>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</si>
  <si>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</si>
  <si>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</si>
  <si>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</si>
  <si>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</si>
  <si>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</si>
  <si>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</si>
  <si>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</si>
  <si>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</si>
  <si>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</si>
  <si>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</si>
  <si>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</si>
  <si>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</si>
  <si>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</si>
  <si>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</si>
  <si>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</si>
  <si>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</si>
  <si>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</si>
  <si>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</si>
  <si>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</si>
  <si>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</si>
  <si>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</si>
  <si>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</si>
  <si>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</si>
  <si>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</si>
  <si>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</si>
  <si>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</si>
  <si>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</si>
  <si>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</si>
  <si>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</si>
  <si>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</si>
  <si>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</si>
  <si>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</si>
  <si>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</si>
  <si>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</si>
  <si>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</si>
  <si>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</si>
  <si>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</si>
  <si>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</si>
  <si>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</si>
  <si>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</si>
  <si>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</si>
  <si>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</si>
  <si>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</si>
  <si>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</si>
  <si>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</si>
  <si>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</si>
  <si>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</si>
  <si>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</si>
  <si>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</si>
  <si>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</si>
  <si>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</si>
  <si>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</si>
  <si>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</si>
  <si>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</si>
  <si>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</si>
  <si>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</si>
  <si>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</si>
  <si>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</si>
  <si>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</si>
  <si>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</si>
  <si>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</si>
  <si>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</si>
  <si>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</si>
  <si>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</si>
  <si>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</si>
  <si>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</si>
  <si>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</si>
  <si>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</si>
  <si>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</si>
  <si>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</si>
  <si>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</si>
  <si>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</si>
  <si>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</si>
  <si>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</si>
  <si>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</si>
  <si>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</si>
  <si>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</si>
  <si>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</si>
  <si>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</si>
  <si>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</si>
  <si>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</si>
  <si>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</si>
  <si>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</si>
  <si>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</si>
  <si>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</si>
  <si>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</si>
  <si>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</si>
  <si>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</si>
  <si>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</si>
  <si>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</si>
  <si>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</si>
  <si>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</si>
  <si>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</si>
  <si>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</si>
  <si>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</si>
  <si>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</si>
  <si>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</si>
  <si>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</si>
  <si>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</si>
  <si>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</si>
  <si>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</si>
  <si>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</si>
  <si>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</si>
  <si>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</si>
  <si>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</si>
  <si>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</si>
  <si>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</si>
  <si>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</si>
  <si>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</si>
  <si>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</si>
  <si>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</si>
  <si>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</si>
  <si>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</si>
  <si>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</si>
  <si>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</si>
  <si>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</si>
  <si>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</si>
  <si>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</si>
  <si>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</si>
  <si>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</si>
  <si>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</si>
  <si>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</si>
  <si>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</si>
  <si>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</si>
  <si>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</si>
  <si>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</si>
  <si>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</si>
  <si>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</si>
  <si>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</si>
  <si>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</si>
  <si>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</si>
  <si>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</si>
  <si>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</si>
  <si>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</si>
  <si>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</si>
  <si>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</si>
  <si>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</si>
  <si>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</si>
  <si>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</si>
  <si>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</si>
  <si>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</si>
  <si>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</si>
  <si>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</si>
  <si>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</si>
  <si>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</si>
  <si>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</si>
  <si>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</si>
  <si>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</si>
  <si>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</si>
  <si>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</si>
  <si>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</si>
  <si>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</si>
  <si>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</si>
  <si>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</si>
  <si>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</si>
  <si>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</si>
  <si>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</si>
  <si>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</si>
  <si>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</si>
  <si>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</si>
  <si>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</si>
  <si>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</si>
  <si>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</si>
  <si>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</si>
  <si>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</si>
  <si>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</si>
  <si>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</si>
  <si>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</si>
  <si>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</si>
  <si>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</si>
  <si>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</si>
  <si>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</si>
  <si>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</si>
  <si>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</si>
  <si>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</si>
  <si>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</si>
  <si>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</si>
  <si>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</si>
  <si>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</si>
  <si>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</si>
  <si>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</si>
  <si>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</si>
  <si>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</si>
  <si>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</si>
  <si>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</si>
  <si>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</si>
  <si>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</si>
  <si>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</si>
  <si>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</si>
  <si>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</si>
  <si>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</si>
  <si>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</si>
  <si>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</si>
  <si>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</si>
  <si>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</si>
  <si>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</si>
  <si>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</si>
  <si>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</si>
  <si>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</si>
  <si>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</si>
  <si>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</si>
  <si>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</si>
  <si>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</si>
  <si>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</si>
  <si>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</si>
  <si>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</si>
  <si>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</si>
  <si>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</si>
  <si>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</si>
  <si>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</si>
  <si>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</si>
  <si>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</si>
  <si>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</si>
  <si>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</si>
  <si>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</si>
  <si>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</si>
  <si>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</si>
  <si>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</si>
  <si>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</si>
  <si>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</si>
  <si>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</si>
  <si>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</si>
  <si>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</si>
  <si>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</si>
  <si>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</si>
  <si>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</si>
  <si>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</si>
  <si>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</si>
  <si>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</si>
  <si>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</si>
  <si>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</si>
  <si>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</si>
  <si>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</si>
  <si>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</si>
  <si>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</si>
  <si>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</si>
  <si>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</si>
  <si>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</si>
  <si>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</si>
  <si>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</si>
  <si>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</si>
  <si>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</si>
  <si>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</si>
  <si>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</si>
  <si>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</si>
  <si>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</si>
  <si>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</si>
  <si>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</si>
  <si>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</si>
  <si>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</si>
  <si>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</si>
  <si>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</si>
  <si>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</si>
  <si>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</si>
  <si>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</si>
  <si>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</si>
  <si>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</si>
  <si>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</si>
  <si>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</si>
  <si>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</si>
  <si>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</si>
  <si>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</si>
  <si>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</si>
  <si>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</si>
  <si>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</si>
  <si>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</si>
  <si>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</si>
  <si>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</si>
  <si>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</si>
  <si>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</si>
  <si>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</si>
  <si>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</si>
  <si>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</si>
  <si>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</si>
  <si>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</si>
  <si>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</si>
  <si>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</si>
  <si>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</si>
  <si>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</si>
  <si>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</si>
  <si>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</si>
  <si>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</si>
  <si>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</si>
  <si>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</si>
  <si>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</si>
  <si>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</si>
  <si>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</si>
  <si>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</si>
  <si>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</si>
  <si>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</si>
  <si>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</si>
  <si>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</si>
  <si>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</si>
  <si>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</si>
  <si>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</si>
  <si>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</si>
  <si>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</si>
  <si>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</si>
  <si>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</si>
  <si>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</si>
  <si>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</si>
  <si>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</si>
  <si>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</si>
  <si>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</si>
  <si>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</si>
  <si>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</si>
  <si>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</si>
  <si>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</si>
  <si>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</si>
  <si>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</si>
  <si>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</si>
  <si>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</si>
  <si>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</si>
  <si>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</si>
  <si>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</si>
  <si>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</si>
  <si>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</si>
  <si>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</si>
  <si>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</si>
  <si>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</si>
  <si>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</si>
  <si>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</si>
  <si>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</si>
  <si>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</si>
  <si>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</si>
  <si>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</si>
  <si>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</si>
  <si>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</si>
  <si>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</si>
  <si>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</si>
  <si>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</si>
  <si>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</si>
  <si>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</si>
  <si>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</si>
  <si>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</si>
  <si>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</si>
  <si>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</si>
  <si>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</si>
  <si>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</si>
  <si>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</si>
  <si>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</si>
  <si>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</si>
  <si>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</si>
  <si>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</si>
  <si>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</si>
  <si>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</si>
  <si>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</si>
  <si>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</si>
  <si>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</si>
  <si>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</si>
  <si>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</si>
  <si>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</si>
  <si>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</si>
  <si>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</si>
  <si>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</si>
  <si>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</si>
  <si>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</si>
  <si>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</si>
  <si>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</si>
  <si>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</si>
  <si>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</si>
  <si>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</si>
  <si>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</si>
  <si>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</si>
  <si>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</si>
  <si>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</si>
  <si>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</si>
  <si>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</si>
  <si>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</si>
  <si>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</si>
  <si>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</si>
  <si>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</si>
  <si>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</si>
  <si>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</si>
  <si>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</si>
  <si>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</si>
  <si>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</si>
  <si>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</si>
  <si>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</si>
  <si>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</si>
  <si>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</si>
  <si>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</si>
  <si>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</si>
  <si>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</si>
  <si>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</si>
  <si>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</si>
  <si>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</si>
  <si>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</si>
  <si>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</si>
  <si>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</si>
  <si>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</si>
  <si>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</si>
  <si>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</si>
  <si>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</si>
  <si>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</si>
  <si>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</si>
  <si>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</si>
  <si>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</si>
  <si>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</si>
  <si>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</si>
  <si>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</si>
  <si>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</si>
  <si>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</si>
  <si>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</si>
  <si>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</si>
  <si>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</si>
  <si>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</si>
  <si>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</si>
  <si>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</si>
  <si>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</si>
  <si>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</si>
  <si>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</si>
  <si>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</si>
  <si>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</si>
  <si>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</si>
  <si>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</si>
  <si>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</si>
  <si>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</si>
  <si>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</si>
  <si>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</si>
  <si>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</si>
  <si>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</si>
  <si>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</si>
  <si>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</si>
  <si>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</si>
  <si>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</si>
  <si>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</si>
  <si>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</si>
  <si>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</si>
  <si>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</si>
  <si>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</si>
  <si>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</si>
  <si>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</si>
  <si>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</si>
  <si>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</si>
  <si>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</si>
  <si>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</si>
  <si>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</si>
  <si>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</si>
  <si>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</si>
  <si>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</si>
  <si>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</si>
  <si>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</si>
  <si>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</si>
  <si>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</si>
  <si>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</si>
  <si>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</si>
  <si>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</si>
  <si>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</si>
  <si>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</si>
  <si>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</si>
  <si>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</si>
  <si>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</si>
  <si>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</si>
  <si>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</si>
  <si>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</si>
  <si>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</si>
  <si>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</si>
  <si>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</si>
  <si>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</si>
  <si>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</si>
  <si>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</si>
  <si>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</si>
  <si>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</si>
  <si>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</si>
  <si>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</si>
  <si>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</si>
  <si>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</si>
  <si>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</si>
  <si>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</si>
  <si>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</si>
  <si>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</si>
  <si>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</si>
  <si>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</si>
  <si>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</si>
  <si>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</si>
  <si>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</si>
  <si>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</si>
  <si>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</si>
  <si>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</si>
  <si>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</si>
  <si>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</si>
  <si>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</si>
  <si>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</si>
  <si>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</si>
  <si>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</si>
  <si>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</si>
  <si>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</si>
  <si>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</si>
  <si>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</si>
  <si>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</si>
  <si>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</si>
  <si>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</si>
  <si>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</si>
  <si>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</si>
  <si>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</si>
  <si>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</si>
  <si>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</si>
  <si>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</si>
  <si>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</si>
  <si>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</si>
  <si>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</si>
  <si>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</si>
  <si>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</si>
  <si>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</si>
  <si>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</si>
  <si>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</si>
  <si>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</si>
  <si>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</si>
  <si>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</si>
  <si>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</si>
  <si>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</si>
  <si>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</si>
  <si>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</si>
  <si>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</si>
  <si>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</si>
  <si>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</si>
  <si>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</si>
  <si>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</si>
  <si>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</si>
  <si>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</si>
  <si>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</si>
  <si>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</si>
  <si>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</si>
  <si>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</si>
  <si>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</si>
  <si>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</si>
  <si>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</si>
  <si>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</si>
  <si>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</si>
  <si>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</si>
  <si>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</si>
  <si>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</si>
  <si>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</si>
  <si>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</si>
  <si>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</si>
  <si>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</si>
  <si>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</si>
  <si>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</si>
  <si>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</si>
  <si>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</si>
  <si>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</si>
  <si>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</si>
  <si>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</si>
  <si>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</si>
  <si>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</si>
  <si>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</si>
  <si>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</si>
  <si>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</si>
  <si>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</si>
  <si>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</si>
  <si>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</si>
  <si>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</si>
  <si>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</si>
  <si>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</si>
  <si>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</si>
  <si>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</si>
  <si>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</si>
  <si>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</si>
  <si>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</si>
  <si>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</si>
  <si>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</si>
  <si>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</si>
  <si>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</si>
  <si>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</si>
  <si>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</si>
  <si>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</si>
  <si>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</si>
  <si>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</si>
  <si>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</si>
  <si>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</si>
  <si>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</si>
  <si>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</si>
  <si>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</si>
  <si>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</si>
  <si>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</si>
  <si>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</si>
  <si>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</si>
  <si>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</si>
  <si>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</si>
  <si>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</si>
  <si>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</si>
  <si>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</si>
  <si>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</si>
  <si>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</si>
  <si>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</si>
  <si>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</si>
  <si>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</si>
  <si>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</si>
  <si>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</si>
  <si>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</si>
  <si>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</si>
  <si>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</si>
  <si>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</si>
  <si>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</si>
  <si>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</si>
  <si>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</si>
  <si>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</si>
  <si>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</si>
  <si>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</si>
  <si>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</si>
  <si>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</si>
  <si>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</si>
  <si>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</si>
  <si>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</si>
  <si>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</si>
  <si>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</si>
  <si>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</si>
  <si>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</si>
  <si>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</si>
  <si>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</si>
  <si>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</si>
  <si>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</si>
  <si>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</si>
  <si>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</si>
  <si>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</si>
  <si>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</si>
  <si>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</si>
  <si>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</si>
  <si>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</si>
  <si>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</si>
  <si>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</si>
  <si>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</si>
  <si>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</si>
  <si>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</si>
  <si>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</si>
  <si>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</si>
  <si>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</si>
  <si>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</si>
  <si>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</si>
  <si>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</si>
  <si>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</si>
  <si>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</si>
  <si>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</si>
  <si>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</si>
  <si>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</si>
  <si>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</si>
  <si>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</si>
  <si>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</si>
  <si>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</si>
  <si>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</si>
  <si>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</si>
  <si>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</si>
  <si>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</si>
  <si>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</si>
  <si>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</si>
  <si>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</si>
  <si>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</si>
  <si>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</si>
  <si>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</si>
  <si>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</si>
  <si>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</si>
  <si>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</si>
  <si>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</si>
  <si>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</si>
  <si>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</si>
  <si>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</si>
  <si>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</si>
  <si>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</si>
  <si>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</si>
  <si>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</si>
  <si>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</si>
  <si>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</si>
  <si>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</si>
  <si>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</si>
  <si>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</si>
  <si>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</si>
  <si>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</si>
  <si>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</si>
  <si>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</si>
  <si>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</si>
  <si>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</si>
  <si>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</si>
  <si>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</si>
  <si>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</si>
  <si>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</si>
  <si>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</si>
  <si>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</si>
  <si>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</si>
  <si>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</si>
  <si>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</si>
  <si>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</si>
  <si>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</si>
  <si>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</si>
  <si>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</si>
  <si>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</si>
  <si>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</si>
  <si>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</si>
  <si>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</si>
  <si>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</si>
  <si>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</si>
  <si>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</si>
  <si>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</si>
  <si>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</si>
  <si>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</si>
  <si>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</si>
  <si>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</si>
  <si>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</si>
  <si>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</si>
  <si>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</si>
  <si>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</si>
  <si>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</si>
  <si>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</si>
  <si>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</si>
  <si>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</si>
  <si>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</si>
  <si>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</si>
  <si>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</si>
  <si>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</si>
  <si>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</si>
  <si>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</si>
  <si>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</si>
  <si>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</si>
  <si>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</si>
  <si>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</si>
  <si>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</si>
  <si>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</si>
  <si>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</si>
  <si>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</si>
  <si>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</si>
  <si>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</si>
  <si>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</si>
  <si>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</si>
  <si>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</si>
  <si>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</si>
  <si>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</si>
  <si>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</si>
  <si>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</si>
  <si>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</si>
  <si>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</si>
  <si>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</si>
  <si>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</si>
  <si>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</si>
  <si>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</si>
  <si>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</si>
  <si>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</si>
  <si>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</si>
  <si>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</si>
  <si>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</si>
  <si>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</si>
  <si>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</si>
  <si>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</si>
  <si>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</si>
  <si>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</si>
  <si>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</si>
  <si>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</si>
  <si>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</si>
  <si>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</si>
  <si>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</si>
  <si>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</si>
  <si>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</si>
  <si>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</si>
  <si>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</si>
  <si>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</si>
  <si>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</si>
  <si>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</si>
  <si>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</si>
  <si>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</si>
  <si>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</si>
  <si>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</si>
  <si>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</si>
  <si>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</si>
  <si>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</si>
  <si>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</si>
  <si>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</si>
  <si>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</si>
  <si>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</si>
  <si>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</si>
  <si>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</si>
  <si>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</si>
  <si>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</si>
  <si>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</si>
  <si>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</si>
  <si>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</si>
  <si>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</si>
  <si>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</si>
  <si>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</si>
  <si>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</si>
  <si>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</si>
  <si>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</si>
  <si>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</si>
  <si>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</si>
  <si>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</si>
  <si>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</si>
  <si>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</si>
  <si>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</si>
  <si>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</si>
  <si>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</si>
  <si>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</si>
  <si>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</si>
  <si>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</si>
  <si>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</si>
  <si>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</si>
  <si>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</si>
  <si>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</si>
  <si>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</si>
  <si>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</si>
  <si>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</si>
  <si>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</si>
  <si>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</si>
  <si>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</si>
  <si>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</si>
  <si>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</si>
  <si>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</si>
  <si>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</si>
  <si>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</si>
  <si>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</si>
  <si>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</si>
  <si>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</si>
  <si>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</si>
  <si>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</si>
  <si>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</si>
  <si>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</si>
  <si>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</si>
  <si>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</si>
  <si>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</si>
  <si>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</si>
  <si>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</si>
  <si>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</si>
  <si>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</si>
  <si>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</si>
  <si>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</si>
  <si>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</si>
  <si>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</si>
  <si>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</si>
  <si>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</si>
  <si>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</si>
  <si>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</si>
  <si>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</si>
  <si>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</si>
  <si>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</si>
  <si>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</si>
  <si>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</si>
  <si>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</si>
  <si>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</si>
  <si>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</si>
  <si>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</si>
  <si>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</si>
  <si>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</si>
  <si>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</si>
  <si>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</si>
  <si>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</si>
  <si>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</si>
  <si>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</si>
  <si>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</si>
  <si>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</si>
  <si>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</si>
  <si>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</si>
  <si>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</si>
  <si>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</si>
  <si>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</si>
  <si>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</si>
  <si>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</si>
  <si>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</si>
  <si>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</si>
  <si>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</si>
  <si>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</si>
  <si>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</si>
  <si>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</si>
  <si>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</si>
  <si>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</si>
  <si>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</si>
  <si>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</si>
  <si>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</si>
  <si>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</si>
  <si>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</si>
  <si>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</si>
  <si>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</si>
  <si>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</si>
  <si>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</si>
  <si>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</si>
  <si>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</si>
  <si>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</si>
  <si>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</si>
  <si>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</si>
  <si>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</si>
  <si>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</si>
  <si>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</si>
  <si>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</si>
  <si>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</si>
  <si>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</si>
  <si>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</si>
  <si>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</si>
  <si>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</si>
  <si>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</si>
  <si>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</si>
  <si>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</si>
  <si>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</si>
  <si>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</si>
  <si>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</si>
  <si>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</si>
  <si>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</si>
  <si>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</si>
  <si>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</si>
  <si>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</si>
  <si>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</si>
  <si>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</si>
  <si>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</si>
  <si>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</si>
  <si>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</si>
  <si>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</si>
  <si>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</si>
  <si>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</si>
  <si>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</si>
  <si>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</si>
  <si>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</si>
  <si>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</si>
  <si>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</si>
  <si>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</si>
  <si>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</si>
  <si>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</si>
  <si>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</si>
  <si>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</si>
  <si>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</si>
  <si>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</si>
  <si>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</si>
  <si>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</si>
  <si>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</si>
  <si>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</si>
  <si>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</si>
  <si>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</si>
  <si>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</si>
  <si>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</si>
  <si>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</si>
  <si>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</si>
  <si>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</si>
  <si>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</si>
  <si>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</si>
  <si>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</si>
  <si>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</si>
  <si>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</si>
  <si>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</si>
  <si>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</si>
  <si>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</si>
  <si>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</si>
  <si>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</si>
  <si>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</si>
  <si>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</si>
  <si>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</si>
  <si>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</si>
  <si>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</si>
  <si>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</si>
  <si>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</si>
  <si>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</si>
  <si>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</si>
  <si>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</si>
  <si>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</si>
  <si>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</si>
  <si>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</si>
  <si>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</si>
  <si>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</si>
  <si>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</si>
  <si>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</si>
  <si>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</si>
  <si>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</si>
  <si>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</si>
  <si>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</si>
  <si>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</si>
  <si>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</si>
  <si>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</si>
  <si>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</si>
  <si>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</si>
  <si>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</si>
  <si>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</si>
  <si>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</si>
  <si>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</si>
  <si>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</si>
  <si>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</si>
  <si>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</si>
  <si>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</si>
  <si>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</si>
  <si>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</si>
  <si>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</si>
  <si>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</si>
  <si>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</si>
  <si>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</si>
  <si>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</si>
  <si>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</si>
  <si>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</si>
  <si>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</si>
  <si>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</si>
  <si>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</si>
  <si>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</si>
  <si>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</si>
  <si>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</si>
  <si>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</si>
  <si>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</si>
  <si>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</si>
  <si>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</si>
  <si>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</si>
  <si>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</si>
  <si>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</si>
  <si>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</si>
  <si>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</si>
  <si>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</si>
  <si>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</si>
  <si>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</si>
  <si>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</si>
  <si>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</si>
  <si>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</si>
  <si>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</si>
  <si>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</si>
  <si>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</si>
  <si>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</si>
  <si>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</si>
  <si>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</si>
  <si>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</si>
  <si>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</si>
  <si>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</si>
  <si>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</si>
  <si>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</si>
  <si>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</si>
  <si>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</si>
  <si>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</si>
  <si>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</si>
  <si>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</si>
  <si>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</si>
  <si>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</si>
  <si>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</si>
  <si>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</si>
  <si>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</si>
  <si>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</si>
  <si>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</si>
  <si>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</si>
  <si>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</si>
  <si>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</si>
  <si>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</si>
  <si>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</si>
  <si>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</si>
  <si>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</si>
  <si>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</si>
  <si>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</si>
  <si>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</si>
  <si>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</si>
  <si>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</si>
  <si>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</si>
  <si>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</si>
  <si>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</si>
  <si>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</si>
  <si>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</si>
  <si>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</si>
  <si>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</si>
  <si>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</si>
  <si>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</si>
  <si>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</si>
  <si>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</si>
  <si>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</si>
  <si>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</si>
  <si>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</si>
  <si>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</si>
  <si>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</si>
  <si>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</si>
  <si>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</si>
  <si>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</si>
  <si>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</si>
  <si>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</si>
  <si>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</si>
  <si>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</si>
  <si>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</si>
  <si>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</si>
  <si>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</si>
  <si>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</si>
  <si>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</si>
  <si>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</si>
  <si>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</si>
  <si>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</si>
  <si>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</si>
  <si>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</si>
  <si>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</si>
  <si>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</si>
  <si>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</si>
  <si>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</si>
  <si>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</si>
  <si>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</si>
  <si>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</si>
  <si>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</si>
  <si>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</si>
  <si>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</si>
  <si>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</si>
  <si>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</si>
  <si>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</si>
  <si>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</si>
  <si>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</si>
  <si>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</si>
  <si>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</si>
  <si>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</si>
  <si>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</si>
  <si>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</si>
  <si>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</si>
  <si>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</si>
  <si>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</si>
  <si>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</si>
  <si>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</si>
  <si>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</si>
  <si>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</si>
  <si>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</si>
  <si>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</si>
  <si>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</si>
  <si>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</si>
  <si>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</si>
  <si>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</si>
  <si>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</si>
  <si>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</si>
  <si>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</si>
  <si>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</si>
  <si>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</si>
  <si>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</si>
  <si>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</si>
  <si>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</si>
  <si>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</si>
  <si>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</si>
  <si>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</si>
  <si>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</si>
  <si>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</si>
  <si>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</si>
  <si>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</si>
  <si>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</si>
  <si>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</si>
  <si>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</si>
  <si>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</si>
  <si>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</si>
  <si>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</si>
  <si>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</si>
  <si>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</si>
  <si>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</si>
  <si>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</si>
  <si>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</si>
  <si>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</si>
  <si>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</si>
  <si>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</si>
  <si>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</si>
  <si>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</si>
  <si>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</si>
  <si>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</si>
  <si>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</si>
  <si>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</si>
  <si>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</si>
  <si>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</si>
  <si>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</si>
  <si>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</si>
  <si>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</si>
  <si>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</si>
  <si>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</si>
  <si>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</si>
  <si>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</si>
  <si>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</si>
  <si>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</si>
  <si>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</si>
  <si>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</si>
  <si>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</si>
  <si>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</si>
  <si>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</si>
  <si>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</si>
  <si>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</si>
  <si>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</si>
  <si>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</si>
  <si>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</si>
  <si>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</si>
  <si>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</si>
  <si>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</si>
  <si>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</si>
  <si>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</si>
  <si>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</si>
  <si>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</si>
  <si>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</si>
  <si>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</si>
  <si>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</si>
  <si>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</si>
  <si>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</si>
  <si>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</si>
  <si>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</si>
  <si>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</si>
  <si>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</si>
  <si>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</si>
  <si>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</si>
  <si>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</si>
  <si>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</si>
  <si>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</si>
  <si>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</si>
  <si>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</si>
  <si>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</si>
  <si>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</si>
  <si>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</si>
  <si>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</si>
  <si>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</si>
  <si>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</si>
  <si>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</si>
  <si>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</si>
  <si>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</si>
  <si>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</si>
  <si>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</si>
  <si>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</si>
  <si>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</si>
  <si>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</si>
  <si>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</si>
  <si>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</si>
  <si>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</si>
  <si>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</si>
  <si>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</si>
  <si>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</si>
  <si>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</si>
  <si>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</si>
  <si>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</si>
  <si>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</si>
  <si>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</si>
  <si>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</si>
  <si>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</si>
  <si>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</si>
  <si>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</si>
  <si>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</si>
  <si>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</si>
  <si>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</si>
  <si>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</si>
  <si>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</si>
  <si>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</si>
  <si>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</si>
  <si>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</si>
  <si>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</si>
  <si>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</si>
  <si>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</si>
  <si>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</si>
  <si>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</si>
  <si>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</si>
  <si>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</si>
  <si>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</si>
  <si>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</si>
  <si>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</si>
  <si>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</si>
  <si>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</si>
  <si>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</si>
  <si>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</si>
  <si>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</si>
  <si>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</si>
  <si>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</si>
  <si>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</si>
  <si>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</si>
  <si>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</si>
  <si>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</si>
  <si>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</si>
  <si>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</si>
  <si>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</si>
  <si>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</si>
  <si>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</si>
  <si>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</si>
  <si>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</si>
  <si>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</si>
  <si>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</si>
  <si>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</si>
  <si>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</si>
  <si>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</si>
  <si>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</si>
  <si>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</si>
  <si>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</si>
  <si>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</si>
  <si>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</si>
  <si>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</si>
  <si>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</si>
  <si>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</si>
  <si>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</si>
  <si>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</si>
  <si>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</si>
  <si>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</si>
  <si>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</si>
  <si>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</si>
  <si>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</si>
  <si>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</si>
  <si>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</si>
  <si>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</si>
  <si>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</si>
  <si>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</si>
  <si>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</si>
  <si>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</si>
  <si>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</si>
  <si>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</si>
  <si>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</si>
  <si>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</si>
  <si>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</si>
  <si>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</si>
  <si>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</si>
  <si>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</si>
  <si>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</si>
  <si>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</si>
  <si>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</si>
  <si>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</si>
  <si>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</si>
  <si>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</si>
  <si>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</si>
  <si>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</si>
  <si>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</si>
  <si>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</si>
  <si>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</si>
  <si>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</si>
  <si>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</si>
  <si>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</si>
  <si>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</si>
  <si>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</si>
  <si>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</si>
  <si>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</si>
  <si>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</si>
  <si>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</si>
  <si>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</si>
  <si>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</si>
  <si>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</si>
  <si>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</si>
  <si>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</si>
  <si>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</si>
  <si>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</si>
  <si>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</si>
  <si>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</si>
  <si>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</si>
  <si>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</si>
  <si>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</si>
  <si>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</si>
  <si>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</si>
  <si>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</si>
  <si>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</si>
  <si>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</si>
  <si>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</si>
  <si>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</si>
  <si>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</si>
  <si>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</si>
  <si>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</si>
  <si>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</si>
  <si>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</si>
  <si>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</si>
  <si>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</si>
  <si>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</si>
  <si>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</si>
  <si>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</si>
  <si>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</si>
  <si>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</si>
  <si>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</si>
  <si>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</si>
  <si>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</si>
  <si>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</si>
  <si>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</si>
  <si>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</si>
  <si>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</si>
  <si>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</si>
  <si>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</si>
  <si>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</si>
  <si>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</si>
  <si>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</si>
  <si>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</si>
  <si>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</si>
  <si>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</si>
  <si>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</si>
  <si>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</si>
  <si>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</si>
  <si>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</si>
  <si>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</si>
  <si>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</si>
  <si>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</si>
  <si>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</si>
  <si>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</si>
  <si>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</si>
  <si>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</si>
  <si>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</si>
  <si>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</si>
  <si>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</si>
  <si>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</si>
  <si>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</si>
  <si>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</si>
  <si>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</si>
  <si>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</si>
  <si>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</si>
  <si>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</si>
  <si>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</si>
  <si>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</si>
  <si>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</si>
  <si>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</si>
  <si>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</si>
  <si>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</si>
  <si>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</si>
  <si>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</si>
  <si>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</si>
  <si>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</si>
  <si>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</si>
  <si>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</si>
  <si>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</si>
  <si>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</si>
  <si>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</si>
  <si>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</si>
  <si>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</si>
  <si>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</si>
  <si>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</si>
  <si>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</si>
  <si>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</si>
  <si>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</si>
  <si>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</si>
  <si>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</si>
  <si>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</si>
  <si>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</si>
  <si>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</si>
  <si>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</si>
  <si>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</si>
  <si>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</si>
  <si>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</si>
  <si>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</si>
  <si>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</si>
  <si>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</si>
  <si>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</si>
  <si>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</si>
  <si>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</si>
  <si>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</si>
  <si>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</si>
  <si>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</si>
  <si>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</si>
  <si>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</si>
  <si>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</si>
  <si>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</si>
  <si>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</si>
  <si>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</si>
  <si>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</si>
  <si>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</si>
  <si>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</si>
  <si>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</si>
  <si>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</si>
  <si>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</si>
  <si>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</si>
  <si>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</si>
  <si>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</si>
  <si>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</si>
  <si>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</si>
  <si>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</si>
  <si>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</si>
  <si>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</si>
  <si>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</si>
  <si>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</si>
  <si>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</si>
  <si>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</si>
  <si>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</si>
  <si>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</si>
  <si>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</si>
  <si>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</si>
  <si>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</si>
  <si>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</si>
  <si>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</si>
  <si>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</si>
  <si>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</si>
  <si>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</si>
  <si>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</si>
  <si>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</si>
  <si>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</si>
  <si>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</si>
  <si>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</si>
  <si>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</si>
  <si>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</si>
  <si>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</si>
  <si>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</si>
  <si>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</si>
  <si>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</si>
  <si>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</si>
  <si>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</si>
  <si>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</si>
  <si>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</si>
  <si>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</si>
  <si>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</si>
  <si>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</si>
  <si>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</si>
  <si>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</si>
  <si>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</si>
  <si>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</si>
  <si>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</si>
  <si>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</si>
  <si>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</si>
  <si>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</si>
  <si>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</si>
  <si>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</si>
  <si>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</si>
  <si>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</si>
  <si>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</si>
  <si>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</si>
  <si>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</si>
  <si>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</si>
  <si>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</si>
  <si>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</si>
  <si>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</si>
  <si>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</si>
  <si>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</si>
  <si>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</si>
  <si>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</si>
  <si>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</si>
  <si>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</si>
  <si>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</si>
  <si>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</si>
  <si>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</si>
  <si>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</si>
  <si>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</si>
  <si>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</si>
  <si>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</si>
  <si>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</si>
  <si>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</si>
  <si>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</si>
  <si>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</si>
  <si>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</si>
  <si>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</si>
  <si>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</si>
  <si>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</si>
  <si>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</si>
  <si>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</si>
  <si>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</si>
  <si>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</si>
  <si>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</si>
  <si>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</si>
  <si>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</si>
  <si>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</si>
  <si>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</si>
  <si>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</si>
  <si>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</si>
  <si>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</si>
  <si>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</si>
  <si>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</si>
  <si>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</si>
  <si>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</si>
  <si>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</si>
  <si>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</si>
  <si>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</si>
  <si>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</si>
  <si>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</si>
  <si>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</si>
  <si>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</si>
  <si>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</si>
  <si>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</si>
  <si>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</si>
  <si>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</si>
  <si>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</si>
  <si>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</si>
  <si>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</si>
  <si>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</si>
  <si>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</si>
  <si>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</si>
  <si>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</si>
  <si>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</si>
  <si>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</si>
  <si>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</si>
  <si>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</si>
  <si>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</si>
  <si>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</si>
  <si>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</si>
  <si>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</si>
  <si>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</si>
  <si>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</si>
  <si>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</si>
  <si>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</si>
  <si>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</si>
  <si>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</si>
  <si>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</si>
  <si>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</si>
  <si>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</si>
  <si>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</si>
  <si>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</si>
  <si>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</si>
  <si>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</si>
  <si>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</si>
  <si>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</si>
  <si>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</si>
  <si>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</si>
  <si>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</si>
  <si>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</si>
  <si>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</si>
  <si>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</si>
  <si>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</si>
  <si>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</si>
  <si>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</si>
  <si>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</si>
  <si>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</si>
  <si>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</si>
  <si>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</si>
  <si>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</si>
  <si>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</si>
  <si>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</si>
  <si>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</si>
  <si>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</si>
  <si>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</si>
  <si>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</si>
  <si>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</si>
  <si>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</si>
  <si>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</si>
  <si>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</si>
  <si>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</si>
  <si>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</si>
  <si>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</si>
  <si>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</si>
  <si>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</si>
  <si>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</si>
  <si>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</si>
  <si>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</si>
  <si>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</si>
  <si>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</si>
  <si>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</si>
  <si>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</si>
  <si>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</si>
  <si>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</si>
  <si>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</si>
  <si>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</si>
  <si>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</si>
  <si>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</si>
  <si>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</si>
  <si>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</si>
  <si>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</si>
  <si>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</si>
  <si>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</si>
  <si>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</si>
  <si>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</si>
  <si>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</si>
  <si>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</si>
  <si>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</si>
  <si>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</si>
  <si>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</si>
  <si>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</si>
  <si>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</si>
  <si>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</si>
  <si>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</si>
  <si>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</si>
  <si>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</si>
  <si>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</si>
  <si>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</si>
  <si>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</si>
  <si>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</si>
  <si>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</si>
  <si>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</si>
  <si>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</si>
  <si>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</si>
  <si>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</si>
  <si>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</si>
  <si>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</si>
  <si>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</si>
  <si>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</si>
  <si>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</si>
  <si>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</si>
  <si>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</si>
  <si>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</si>
  <si>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</si>
  <si>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</si>
  <si>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</si>
  <si>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</si>
  <si>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</si>
  <si>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</si>
  <si>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</si>
  <si>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</si>
  <si>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</si>
  <si>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</si>
  <si>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</si>
  <si>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</si>
  <si>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</si>
  <si>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</si>
  <si>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</si>
  <si>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</si>
  <si>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</si>
  <si>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</si>
  <si>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</si>
  <si>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</si>
  <si>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</si>
  <si>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</si>
  <si>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</si>
  <si>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</si>
  <si>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</si>
  <si>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</si>
  <si>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</si>
  <si>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</si>
  <si>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</si>
  <si>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</si>
  <si>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</si>
  <si>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</si>
  <si>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</si>
  <si>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</si>
  <si>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</si>
  <si>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</si>
  <si>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</si>
  <si>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</si>
  <si>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</si>
  <si>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</si>
  <si>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</si>
  <si>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</si>
  <si>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</si>
  <si>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</si>
  <si>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</si>
  <si>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</si>
  <si>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</si>
  <si>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</si>
  <si>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</si>
  <si>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</si>
  <si>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</si>
  <si>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</si>
  <si>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</si>
  <si>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</si>
  <si>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</si>
  <si>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</si>
  <si>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</si>
  <si>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</si>
  <si>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</si>
  <si>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</si>
  <si>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</si>
  <si>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</si>
  <si>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</si>
  <si>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</si>
  <si>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</si>
  <si>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</si>
  <si>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</si>
  <si>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</si>
  <si>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</si>
  <si>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</si>
  <si>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</si>
  <si>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</si>
  <si>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</si>
  <si>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</si>
  <si>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</si>
  <si>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</si>
  <si>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</si>
  <si>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</si>
  <si>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</si>
  <si>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</si>
  <si>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</si>
  <si>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</si>
  <si>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</si>
  <si>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</si>
  <si>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</si>
  <si>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</si>
  <si>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</si>
  <si>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</si>
  <si>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</si>
  <si>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</si>
  <si>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</si>
  <si>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</si>
  <si>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</si>
  <si>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</si>
  <si>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</si>
  <si>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</si>
  <si>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</si>
  <si>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</si>
  <si>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</si>
  <si>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</si>
  <si>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</si>
  <si>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</si>
  <si>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</si>
  <si>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</si>
  <si>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</si>
  <si>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</si>
  <si>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</si>
  <si>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</si>
  <si>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</si>
  <si>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</si>
  <si>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</si>
  <si>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</si>
  <si>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</si>
  <si>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</si>
  <si>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</si>
  <si>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</si>
  <si>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</si>
  <si>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</si>
  <si>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</si>
  <si>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</si>
  <si>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</si>
  <si>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</si>
  <si>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</si>
  <si>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</si>
  <si>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</si>
  <si>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</si>
  <si>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</si>
  <si>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</si>
  <si>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</si>
  <si>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</si>
  <si>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</si>
  <si>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</si>
  <si>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</si>
  <si>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</si>
  <si>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</si>
  <si>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</si>
  <si>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</si>
  <si>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</si>
  <si>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</si>
  <si>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</si>
  <si>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</si>
  <si>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</si>
  <si>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</si>
  <si>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</si>
  <si>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</si>
  <si>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</si>
  <si>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</si>
  <si>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</si>
  <si>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</si>
  <si>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</si>
  <si>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</si>
  <si>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</si>
  <si>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</si>
  <si>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</si>
  <si>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</si>
  <si>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</si>
  <si>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</si>
  <si>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</si>
  <si>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</si>
  <si>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</si>
  <si>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</si>
  <si>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</si>
  <si>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</si>
  <si>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</si>
  <si>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</si>
  <si>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</si>
  <si>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</si>
  <si>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</si>
  <si>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</si>
  <si>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</si>
  <si>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</si>
  <si>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</si>
  <si>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</si>
  <si>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</si>
  <si>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</si>
  <si>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</si>
  <si>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</si>
  <si>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</si>
  <si>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</si>
  <si>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</si>
  <si>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</si>
  <si>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</si>
  <si>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</si>
  <si>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</si>
  <si>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</si>
  <si>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</si>
  <si>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</si>
  <si>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</si>
  <si>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</si>
  <si>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</si>
  <si>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</si>
  <si>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</si>
  <si>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</si>
  <si>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</si>
  <si>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</si>
  <si>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</si>
  <si>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</si>
  <si>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</si>
  <si>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</si>
  <si>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</si>
  <si>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</si>
  <si>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</si>
  <si>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</si>
  <si>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</si>
  <si>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</si>
  <si>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</si>
  <si>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</si>
  <si>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</si>
  <si>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</si>
  <si>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</si>
  <si>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</si>
  <si>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</si>
  <si>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</si>
  <si>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</si>
  <si>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</si>
  <si>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</si>
  <si>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</si>
  <si>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</si>
  <si>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</si>
  <si>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</si>
  <si>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</si>
  <si>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</si>
  <si>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</si>
  <si>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</si>
  <si>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</si>
  <si>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</si>
  <si>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</si>
  <si>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</si>
  <si>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</si>
  <si>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</si>
  <si>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</si>
  <si>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</si>
  <si>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</si>
  <si>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</si>
  <si>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</si>
  <si>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</si>
  <si>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</si>
  <si>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</si>
  <si>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</si>
  <si>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</si>
  <si>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</si>
  <si>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</si>
  <si>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</si>
  <si>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</si>
  <si>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</si>
  <si>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</si>
  <si>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</si>
  <si>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</si>
  <si>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</si>
  <si>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</si>
  <si>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</si>
  <si>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</si>
  <si>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</si>
  <si>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</si>
  <si>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</si>
  <si>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</si>
  <si>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</si>
  <si>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</si>
  <si>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</si>
  <si>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</si>
  <si>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</si>
  <si>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</si>
  <si>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</si>
  <si>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</si>
  <si>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</si>
  <si>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</si>
  <si>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</si>
  <si>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</si>
  <si>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</si>
  <si>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</si>
  <si>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</si>
  <si>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</si>
  <si>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</si>
  <si>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</si>
  <si>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</si>
  <si>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</si>
  <si>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</si>
  <si>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</si>
  <si>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</si>
  <si>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</si>
  <si>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</si>
  <si>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</si>
  <si>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</si>
  <si>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</si>
  <si>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</si>
  <si>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</si>
  <si>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</si>
  <si>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</si>
  <si>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</si>
  <si>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</si>
  <si>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</si>
  <si>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</si>
  <si>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</si>
  <si>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</si>
  <si>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</si>
  <si>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</si>
  <si>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</si>
  <si>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</si>
  <si>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</si>
  <si>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</si>
  <si>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</si>
  <si>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</si>
  <si>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</si>
  <si>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</si>
  <si>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</si>
  <si>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</si>
  <si>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</si>
  <si>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</si>
  <si>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</si>
  <si>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</si>
  <si>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</si>
  <si>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</si>
  <si>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</si>
  <si>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</si>
  <si>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</si>
  <si>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</si>
  <si>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</si>
  <si>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</si>
  <si>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</si>
  <si>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</si>
  <si>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</si>
  <si>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</si>
  <si>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</si>
  <si>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</si>
  <si>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</si>
  <si>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</si>
  <si>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</si>
  <si>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</si>
  <si>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</si>
  <si>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</si>
  <si>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</si>
  <si>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</si>
  <si>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</si>
  <si>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</si>
  <si>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</si>
  <si>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</si>
  <si>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</si>
  <si>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</si>
  <si>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</si>
  <si>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</si>
  <si>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</si>
  <si>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</si>
  <si>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</si>
  <si>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</si>
  <si>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</si>
  <si>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</si>
  <si>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</si>
  <si>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</si>
  <si>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</si>
  <si>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</si>
  <si>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</si>
  <si>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</si>
  <si>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</si>
  <si>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</si>
  <si>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</si>
  <si>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</si>
  <si>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</si>
  <si>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</si>
  <si>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</si>
  <si>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</si>
  <si>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</si>
  <si>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</si>
  <si>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</si>
  <si>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</si>
  <si>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</si>
  <si>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</si>
  <si>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</si>
  <si>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</si>
  <si>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</si>
  <si>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</si>
  <si>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</si>
  <si>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</si>
  <si>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</si>
  <si>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</si>
  <si>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</si>
  <si>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</si>
  <si>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</si>
  <si>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</si>
  <si>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</si>
  <si>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</si>
  <si>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</si>
  <si>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</si>
  <si>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</si>
  <si>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</si>
  <si>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</si>
  <si>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</si>
  <si>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</si>
  <si>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</si>
  <si>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</si>
  <si>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</si>
  <si>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</si>
  <si>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</si>
  <si>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</si>
  <si>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</si>
  <si>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</si>
  <si>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</si>
  <si>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</si>
  <si>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</si>
  <si>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</si>
  <si>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</si>
  <si>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</si>
  <si>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</si>
  <si>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</si>
  <si>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</si>
  <si>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</si>
  <si>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</si>
  <si>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</si>
  <si>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</si>
  <si>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</si>
  <si>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</si>
  <si>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</si>
  <si>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</si>
  <si>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</si>
  <si>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</si>
  <si>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</si>
  <si>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</si>
  <si>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</si>
  <si>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</si>
  <si>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</si>
  <si>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</si>
  <si>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</si>
  <si>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</si>
  <si>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</si>
  <si>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</si>
  <si>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</si>
  <si>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</si>
  <si>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</si>
  <si>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</si>
  <si>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</si>
  <si>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</si>
  <si>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</si>
  <si>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</si>
  <si>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</si>
  <si>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</si>
  <si>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</si>
  <si>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</si>
  <si>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</si>
  <si>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</si>
  <si>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</si>
  <si>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</si>
  <si>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</si>
  <si>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</si>
  <si>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</si>
  <si>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</si>
  <si>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</si>
  <si>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</si>
  <si>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</si>
  <si>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</si>
  <si>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</si>
  <si>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</si>
  <si>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</si>
  <si>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</si>
  <si>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</si>
  <si>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</si>
  <si>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</si>
  <si>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</si>
  <si>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</si>
  <si>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</si>
  <si>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</si>
  <si>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</si>
  <si>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</si>
  <si>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</si>
  <si>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</si>
  <si>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</si>
  <si>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</si>
  <si>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</si>
  <si>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</si>
  <si>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</si>
  <si>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</si>
  <si>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</si>
  <si>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</si>
  <si>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</si>
  <si>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</si>
  <si>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</si>
  <si>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</si>
  <si>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</si>
  <si>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</si>
  <si>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</si>
  <si>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</si>
  <si>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</si>
  <si>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</si>
  <si>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</si>
  <si>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</si>
  <si>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</si>
  <si>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</si>
  <si>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</si>
  <si>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</si>
  <si>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</si>
  <si>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</si>
  <si>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</si>
  <si>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</si>
  <si>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</si>
  <si>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</si>
  <si>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</si>
  <si>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</si>
  <si>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</si>
  <si>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</si>
  <si>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</si>
  <si>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</si>
  <si>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</si>
  <si>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</si>
  <si>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</si>
  <si>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</si>
  <si>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</si>
  <si>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</si>
  <si>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</si>
  <si>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</si>
  <si>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</si>
  <si>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</si>
  <si>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</si>
  <si>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</si>
  <si>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</si>
  <si>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</si>
  <si>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</si>
  <si>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</si>
  <si>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</si>
  <si>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</si>
  <si>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</si>
  <si>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</si>
  <si>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</si>
  <si>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</si>
  <si>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</si>
  <si>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</si>
  <si>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</si>
  <si>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</si>
  <si>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</si>
  <si>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</si>
  <si>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</si>
  <si>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</si>
  <si>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</si>
  <si>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</si>
  <si>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</si>
  <si>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</si>
  <si>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</si>
  <si>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</si>
  <si>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</si>
  <si>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</si>
  <si>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</si>
  <si>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</si>
  <si>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</si>
  <si>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</si>
  <si>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</si>
  <si>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</si>
  <si>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</si>
  <si>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</si>
  <si>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</si>
  <si>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</si>
  <si>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</si>
  <si>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</si>
  <si>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</si>
  <si>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</si>
  <si>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</si>
  <si>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</si>
  <si>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</si>
  <si>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</si>
  <si>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</si>
  <si>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</si>
  <si>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</si>
  <si>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</si>
  <si>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</si>
  <si>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</si>
  <si>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</si>
  <si>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</si>
  <si>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</si>
  <si>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</si>
  <si>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</si>
  <si>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</si>
  <si>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</si>
  <si>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</si>
  <si>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</si>
  <si>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</si>
  <si>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</si>
  <si>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</si>
  <si>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</si>
  <si>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</si>
  <si>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</si>
  <si>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</si>
  <si>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</si>
  <si>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</si>
  <si>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</si>
  <si>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</si>
  <si>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</si>
  <si>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</si>
  <si>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</si>
  <si>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</si>
  <si>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</si>
  <si>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</si>
  <si>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</si>
  <si>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</si>
  <si>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</si>
  <si>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</si>
  <si>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</si>
  <si>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</si>
  <si>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</si>
  <si>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</si>
  <si>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</si>
  <si>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</si>
  <si>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</si>
  <si>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</si>
  <si>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</si>
  <si>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</si>
  <si>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</si>
  <si>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</si>
  <si>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</si>
  <si>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</si>
  <si>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</si>
  <si>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</si>
  <si>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</si>
  <si>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</si>
  <si>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</si>
  <si>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</si>
  <si>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</si>
  <si>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</si>
  <si>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</si>
  <si>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</si>
  <si>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</si>
  <si>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</si>
  <si>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</si>
  <si>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</si>
  <si>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</si>
  <si>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</si>
  <si>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</si>
  <si>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</si>
  <si>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</si>
  <si>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</si>
  <si>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</si>
  <si>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</si>
  <si>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</si>
  <si>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</si>
  <si>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</si>
  <si>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</si>
  <si>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</si>
  <si>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</si>
  <si>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</si>
  <si>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</si>
  <si>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</si>
  <si>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</si>
  <si>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</si>
  <si>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</si>
  <si>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</si>
  <si>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</si>
  <si>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</si>
  <si>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</si>
  <si>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</si>
  <si>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</si>
  <si>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</si>
  <si>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</si>
  <si>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</si>
  <si>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</si>
  <si>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</si>
  <si>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</si>
  <si>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</si>
  <si>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</si>
  <si>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</si>
  <si>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</si>
  <si>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</si>
  <si>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</si>
  <si>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</si>
  <si>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</si>
  <si>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</si>
  <si>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</si>
  <si>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</si>
  <si>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</si>
  <si>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</si>
  <si>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</si>
  <si>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</si>
  <si>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</si>
  <si>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</si>
  <si>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</si>
  <si>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</si>
  <si>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</si>
  <si>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</si>
  <si>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</si>
  <si>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</si>
  <si>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</si>
  <si>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</si>
  <si>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</si>
  <si>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</si>
  <si>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</si>
  <si>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</si>
  <si>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</si>
  <si>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</si>
  <si>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</si>
  <si>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</si>
  <si>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</si>
  <si>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</si>
  <si>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</si>
  <si>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</si>
  <si>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</si>
  <si>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</si>
  <si>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</si>
  <si>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</si>
  <si>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</si>
  <si>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</si>
  <si>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</si>
  <si>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</si>
  <si>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</si>
  <si>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</si>
  <si>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</si>
  <si>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</si>
  <si>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</si>
  <si>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</si>
  <si>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</si>
  <si>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</si>
  <si>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</si>
  <si>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</si>
  <si>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</si>
  <si>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</si>
  <si>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</si>
  <si>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</si>
  <si>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</si>
  <si>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</si>
  <si>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</si>
  <si>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</si>
  <si>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</si>
  <si>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</si>
  <si>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</si>
  <si>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</si>
  <si>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</si>
  <si>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</si>
  <si>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</si>
  <si>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</si>
  <si>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</si>
  <si>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</si>
  <si>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</si>
  <si>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</si>
  <si>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</si>
  <si>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</si>
  <si>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</si>
  <si>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</si>
  <si>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</si>
  <si>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</si>
  <si>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</si>
  <si>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</si>
  <si>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</si>
  <si>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</si>
  <si>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</si>
  <si>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</si>
  <si>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</si>
  <si>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</si>
  <si>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</si>
  <si>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</si>
  <si>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</si>
  <si>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</si>
  <si>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</si>
  <si>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</si>
  <si>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</si>
  <si>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</si>
  <si>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</si>
  <si>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</si>
  <si>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</si>
  <si>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</si>
  <si>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</si>
  <si>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</si>
  <si>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</si>
  <si>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</si>
  <si>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</si>
  <si>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</si>
  <si>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</si>
  <si>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</si>
  <si>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</si>
  <si>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</si>
  <si>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</si>
  <si>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</si>
  <si>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</si>
  <si>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</si>
  <si>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</si>
  <si>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</si>
  <si>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</si>
  <si>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</si>
  <si>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</si>
  <si>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</si>
  <si>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</si>
  <si>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</si>
  <si>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</si>
  <si>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</si>
  <si>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</si>
  <si>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</si>
  <si>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</si>
  <si>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</si>
  <si>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</si>
  <si>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</si>
  <si>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</si>
  <si>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</si>
  <si>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</si>
  <si>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</si>
  <si>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</si>
  <si>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</si>
  <si>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</si>
  <si>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</si>
  <si>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</si>
  <si>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</si>
  <si>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</si>
  <si>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</si>
  <si>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</si>
  <si>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</si>
  <si>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</si>
  <si>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</si>
  <si>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</si>
  <si>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</si>
  <si>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</si>
  <si>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</si>
  <si>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</si>
  <si>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</si>
  <si>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</si>
  <si>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</si>
  <si>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</si>
  <si>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</si>
  <si>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</si>
  <si>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</si>
  <si>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</si>
  <si>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</si>
  <si>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</si>
  <si>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</si>
  <si>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</si>
  <si>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</si>
  <si>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</si>
  <si>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</si>
  <si>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</si>
  <si>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</si>
  <si>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</si>
  <si>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</si>
  <si>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</si>
  <si>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</si>
  <si>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</si>
  <si>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</si>
  <si>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</si>
  <si>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</si>
  <si>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</si>
  <si>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</si>
  <si>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</si>
  <si>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</si>
  <si>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</si>
  <si>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</si>
  <si>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</si>
  <si>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</si>
  <si>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</si>
  <si>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</si>
  <si>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</si>
  <si>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</si>
  <si>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</si>
  <si>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</si>
  <si>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</si>
  <si>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</si>
  <si>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</si>
  <si>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</si>
  <si>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</si>
  <si>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</si>
  <si>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</si>
  <si>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</si>
  <si>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</si>
  <si>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</si>
  <si>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</si>
  <si>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</si>
  <si>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</si>
  <si>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</si>
  <si>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</si>
  <si>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</si>
  <si>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</si>
  <si>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</si>
  <si>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</si>
  <si>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</si>
  <si>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</si>
  <si>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</si>
  <si>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</si>
  <si>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</si>
  <si>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</si>
  <si>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</si>
  <si>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</si>
  <si>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</si>
  <si>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</si>
  <si>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</si>
  <si>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</si>
  <si>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</si>
  <si>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</si>
  <si>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</si>
  <si>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</si>
  <si>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</si>
  <si>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</si>
  <si>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</si>
  <si>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</si>
  <si>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</si>
  <si>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</si>
  <si>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</si>
  <si>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</si>
  <si>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</si>
  <si>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</si>
  <si>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</si>
  <si>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</si>
  <si>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</si>
  <si>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</si>
  <si>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</si>
  <si>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</si>
  <si>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</si>
  <si>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</si>
  <si>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</si>
  <si>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</si>
  <si>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</si>
  <si>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</si>
  <si>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</si>
  <si>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</si>
  <si>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</si>
  <si>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</si>
  <si>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</si>
  <si>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</si>
  <si>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</si>
  <si>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</si>
  <si>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</si>
  <si>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</si>
  <si>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</si>
  <si>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</si>
  <si>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</si>
  <si>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</si>
  <si>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</si>
  <si>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</si>
  <si>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</si>
  <si>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</si>
  <si>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</si>
  <si>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</si>
  <si>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</si>
  <si>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</si>
  <si>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</si>
  <si>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</si>
  <si>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</si>
  <si>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</si>
  <si>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</si>
  <si>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</si>
  <si>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</si>
  <si>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</si>
  <si>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</si>
  <si>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</si>
  <si>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</si>
  <si>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</si>
  <si>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</si>
  <si>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</si>
  <si>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</si>
  <si>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</si>
  <si>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</si>
  <si>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</si>
  <si>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</si>
  <si>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</si>
  <si>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</si>
  <si>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</si>
  <si>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</si>
  <si>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</si>
  <si>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</si>
  <si>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</si>
  <si>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</si>
  <si>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</si>
  <si>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</si>
  <si>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</si>
  <si>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</si>
  <si>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</si>
  <si>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</si>
  <si>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</si>
  <si>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</si>
  <si>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</si>
  <si>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</si>
  <si>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</si>
  <si>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</si>
  <si>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</si>
  <si>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</si>
  <si>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</si>
  <si>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</si>
  <si>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</si>
  <si>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</si>
  <si>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</si>
  <si>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</si>
  <si>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</si>
  <si>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</si>
  <si>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</si>
  <si>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</si>
  <si>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</si>
  <si>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</si>
  <si>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</si>
  <si>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</si>
  <si>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</si>
  <si>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</si>
  <si>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</si>
  <si>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</si>
  <si>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</si>
  <si>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</si>
  <si>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</si>
  <si>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</si>
  <si>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</si>
  <si>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</si>
  <si>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</si>
  <si>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</si>
  <si>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</si>
  <si>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</si>
  <si>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</si>
  <si>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</si>
  <si>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</si>
  <si>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</si>
  <si>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</si>
  <si>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</si>
  <si>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</si>
  <si>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</si>
  <si>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</si>
  <si>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</si>
  <si>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</si>
  <si>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</si>
  <si>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</si>
  <si>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</si>
  <si>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</si>
  <si>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</si>
  <si>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</si>
  <si>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</si>
  <si>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</si>
  <si>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</si>
  <si>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</si>
  <si>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</si>
  <si>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</si>
  <si>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</si>
  <si>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</si>
  <si>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</si>
  <si>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</si>
  <si>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</si>
  <si>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</si>
  <si>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</si>
  <si>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</si>
  <si>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</si>
  <si>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</si>
  <si>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</si>
  <si>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</si>
  <si>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</si>
  <si>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</si>
  <si>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</si>
  <si>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</si>
  <si>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</si>
  <si>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</si>
  <si>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</si>
  <si>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</si>
  <si>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</si>
  <si>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</si>
  <si>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</si>
  <si>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</si>
  <si>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</si>
  <si>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</si>
  <si>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</si>
  <si>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</si>
  <si>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</si>
  <si>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</si>
  <si>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</si>
  <si>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</si>
  <si>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</si>
  <si>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</si>
  <si>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</si>
  <si>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</si>
  <si>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</si>
  <si>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</si>
  <si>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</si>
  <si>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</si>
  <si>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</si>
  <si>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</si>
  <si>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</si>
  <si>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</si>
  <si>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</si>
  <si>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</si>
  <si>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</si>
  <si>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</si>
  <si>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</si>
  <si>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</si>
  <si>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</si>
  <si>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</si>
  <si>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</si>
  <si>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</si>
  <si>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</si>
  <si>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</si>
  <si>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</si>
  <si>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</si>
  <si>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</si>
  <si>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</si>
  <si>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</si>
  <si>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</si>
  <si>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</si>
  <si>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</si>
  <si>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</si>
  <si>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</si>
  <si>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</si>
  <si>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</si>
  <si>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</si>
  <si>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</si>
  <si>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</si>
  <si>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</si>
  <si>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</si>
  <si>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</si>
  <si>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</si>
  <si>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</si>
  <si>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</si>
  <si>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</si>
  <si>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</si>
  <si>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</si>
  <si>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</si>
  <si>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</si>
  <si>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</si>
  <si>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</si>
  <si>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</si>
  <si>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</si>
  <si>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</si>
  <si>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</si>
  <si>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</si>
  <si>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</si>
  <si>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</si>
  <si>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</si>
  <si>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</si>
  <si>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</si>
  <si>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</si>
  <si>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</si>
  <si>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</si>
  <si>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</si>
  <si>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</si>
  <si>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</si>
  <si>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</si>
  <si>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</si>
  <si>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</si>
  <si>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</si>
  <si>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</si>
  <si>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</si>
  <si>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</si>
  <si>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</si>
  <si>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</si>
  <si>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</si>
  <si>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</si>
  <si>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</si>
  <si>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</si>
  <si>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</si>
  <si>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</si>
  <si>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</si>
  <si>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</si>
  <si>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</si>
  <si>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</si>
  <si>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</si>
  <si>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</si>
  <si>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</si>
  <si>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</si>
  <si>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</si>
  <si>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</si>
  <si>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</si>
  <si>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</si>
  <si>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</si>
  <si>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</si>
  <si>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</si>
  <si>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</si>
  <si>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</si>
  <si>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</si>
  <si>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</si>
  <si>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</si>
  <si>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</si>
  <si>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</si>
  <si>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</si>
  <si>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</si>
  <si>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</si>
  <si>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</si>
  <si>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</si>
  <si>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</si>
  <si>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</si>
  <si>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</si>
  <si>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</si>
  <si>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</si>
  <si>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</si>
  <si>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</si>
  <si>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</si>
  <si>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</si>
  <si>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</si>
  <si>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</si>
  <si>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</si>
  <si>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</si>
  <si>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</si>
  <si>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</si>
  <si>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</si>
  <si>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</si>
  <si>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</si>
  <si>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</si>
  <si>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</si>
  <si>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</si>
  <si>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</si>
  <si>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</si>
  <si>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</si>
  <si>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</si>
  <si>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</si>
  <si>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</si>
  <si>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</si>
  <si>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</si>
  <si>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</si>
  <si>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</si>
  <si>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</si>
  <si>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</si>
  <si>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</si>
  <si>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</si>
  <si>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</si>
  <si>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</si>
  <si>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</si>
  <si>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</si>
  <si>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</si>
  <si>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</si>
  <si>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</si>
  <si>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</si>
  <si>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</si>
  <si>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</si>
  <si>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</si>
  <si>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</si>
  <si>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</si>
  <si>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</si>
  <si>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</si>
  <si>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</si>
  <si>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</si>
  <si>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</si>
  <si>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</si>
  <si>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</si>
  <si>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</si>
  <si>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</si>
  <si>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</si>
  <si>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</si>
  <si>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</si>
  <si>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</si>
  <si>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</si>
  <si>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</si>
  <si>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</si>
  <si>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</si>
  <si>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</si>
  <si>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</si>
  <si>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</si>
  <si>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</si>
  <si>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</si>
  <si>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</si>
  <si>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</si>
  <si>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</si>
  <si>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</si>
  <si>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</si>
  <si>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</si>
  <si>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</si>
  <si>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</si>
  <si>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</si>
  <si>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</si>
  <si>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</si>
  <si>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</si>
  <si>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</si>
  <si>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</si>
  <si>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</si>
  <si>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</si>
  <si>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</si>
  <si>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</si>
  <si>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</si>
  <si>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</si>
  <si>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</si>
  <si>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</si>
  <si>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</si>
  <si>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</si>
  <si>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</si>
  <si>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</si>
  <si>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</si>
  <si>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</si>
  <si>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</si>
  <si>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</si>
  <si>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</si>
  <si>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</si>
  <si>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</si>
  <si>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</si>
  <si>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</si>
  <si>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</si>
  <si>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</si>
  <si>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</si>
  <si>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</si>
  <si>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</si>
  <si>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</si>
  <si>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</si>
  <si>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</si>
  <si>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</si>
  <si>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</si>
  <si>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</si>
  <si>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</si>
  <si>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</si>
  <si>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</si>
  <si>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</si>
  <si>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</si>
  <si>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</si>
  <si>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</si>
  <si>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</si>
  <si>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</si>
  <si>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</si>
  <si>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</si>
  <si>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</si>
  <si>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</si>
  <si>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</si>
  <si>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</si>
  <si>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</si>
  <si>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</si>
  <si>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</si>
  <si>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</si>
  <si>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</si>
  <si>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</si>
  <si>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</si>
  <si>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</si>
  <si>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</si>
  <si>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</si>
  <si>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</si>
  <si>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</si>
  <si>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</si>
  <si>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</si>
  <si>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</si>
  <si>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</si>
  <si>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</si>
  <si>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</si>
  <si>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</si>
  <si>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</si>
  <si>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</si>
  <si>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</si>
  <si>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</si>
  <si>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</si>
  <si>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</si>
  <si>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</si>
  <si>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</si>
  <si>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</si>
  <si>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</si>
  <si>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</si>
  <si>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</si>
  <si>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</si>
  <si>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</si>
  <si>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</si>
  <si>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</si>
  <si>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</si>
  <si>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</si>
  <si>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</si>
  <si>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</si>
  <si>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</si>
  <si>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</si>
  <si>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</si>
  <si>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</si>
  <si>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</si>
  <si>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</si>
  <si>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</si>
  <si>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</si>
  <si>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</si>
  <si>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</si>
  <si>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</si>
  <si>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</si>
  <si>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</si>
  <si>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</si>
  <si>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</si>
  <si>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</si>
  <si>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</si>
  <si>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</si>
  <si>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</si>
  <si>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</si>
  <si>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</si>
  <si>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</si>
  <si>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</si>
  <si>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</si>
  <si>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</si>
  <si>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</si>
  <si>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</si>
  <si>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</si>
  <si>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</si>
  <si>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</si>
  <si>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</si>
  <si>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</si>
  <si>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</si>
  <si>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</si>
  <si>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</si>
  <si>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</si>
  <si>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</si>
  <si>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</si>
  <si>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</si>
  <si>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</si>
  <si>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</si>
  <si>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</si>
  <si>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</si>
  <si>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</si>
  <si>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</si>
  <si>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</si>
  <si>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</si>
  <si>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</si>
  <si>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</si>
  <si>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</si>
  <si>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</si>
  <si>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</si>
  <si>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</si>
  <si>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</si>
  <si>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</si>
  <si>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</si>
  <si>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</si>
  <si>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</si>
  <si>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</si>
  <si>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</si>
  <si>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</si>
  <si>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</si>
  <si>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</si>
  <si>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</si>
  <si>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</si>
  <si>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</si>
  <si>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</si>
  <si>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</si>
  <si>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</si>
  <si>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</si>
  <si>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</si>
  <si>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</si>
  <si>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</si>
  <si>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</si>
  <si>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</si>
  <si>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</si>
  <si>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</si>
  <si>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</si>
  <si>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</si>
  <si>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</si>
  <si>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</si>
  <si>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</si>
  <si>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</si>
  <si>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</si>
  <si>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</si>
  <si>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</si>
  <si>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</si>
  <si>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</si>
  <si>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</si>
  <si>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</si>
  <si>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</si>
  <si>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</si>
  <si>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</si>
  <si>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</si>
  <si>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</si>
  <si>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</si>
  <si>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</si>
  <si>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</si>
  <si>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</si>
  <si>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</si>
  <si>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</si>
  <si>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</si>
  <si>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</si>
  <si>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</si>
  <si>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</si>
  <si>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</si>
  <si>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</si>
  <si>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</si>
  <si>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</si>
  <si>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</si>
  <si>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</si>
  <si>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</si>
  <si>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</si>
  <si>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</si>
  <si>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</si>
  <si>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</si>
  <si>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</si>
  <si>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</si>
  <si>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</si>
  <si>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</si>
  <si>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</si>
  <si>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</si>
  <si>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</si>
  <si>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</si>
  <si>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</si>
  <si>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</si>
  <si>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</si>
  <si>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</si>
  <si>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</si>
  <si>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</si>
  <si>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</si>
  <si>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</si>
  <si>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</si>
  <si>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</si>
  <si>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</si>
  <si>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</si>
  <si>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</si>
  <si>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</si>
  <si>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</si>
  <si>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</si>
  <si>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</si>
  <si>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</si>
  <si>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</si>
  <si>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</si>
  <si>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</si>
  <si>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</si>
  <si>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</si>
  <si>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</si>
  <si>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</si>
  <si>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</si>
  <si>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</si>
  <si>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</si>
  <si>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</si>
  <si>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</si>
  <si>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</si>
  <si>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</si>
  <si>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</si>
  <si>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</si>
  <si>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</si>
  <si>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</si>
  <si>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</si>
  <si>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</si>
  <si>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</si>
  <si>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</si>
  <si>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</si>
  <si>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</si>
  <si>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</si>
  <si>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</si>
  <si>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</si>
  <si>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</si>
  <si>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</si>
  <si>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</si>
  <si>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</si>
  <si>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</si>
  <si>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</si>
  <si>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</si>
  <si>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</si>
  <si>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</si>
  <si>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</si>
  <si>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</si>
  <si>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</si>
  <si>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</si>
  <si>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</si>
  <si>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</si>
  <si>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</si>
  <si>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</si>
  <si>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</si>
  <si>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</si>
  <si>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</si>
  <si>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</si>
  <si>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</si>
  <si>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</si>
  <si>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</si>
  <si>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</si>
  <si>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</si>
  <si>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</si>
  <si>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</si>
  <si>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</si>
  <si>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</si>
  <si>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</si>
  <si>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</si>
  <si>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</si>
  <si>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</si>
  <si>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</si>
  <si>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</si>
  <si>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</si>
  <si>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</si>
  <si>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</si>
  <si>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</si>
  <si>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</si>
  <si>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</si>
  <si>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</si>
  <si>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</si>
  <si>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</si>
  <si>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</si>
  <si>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</si>
  <si>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</si>
  <si>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</si>
  <si>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</si>
  <si>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</si>
  <si>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</si>
  <si>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</si>
  <si>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</si>
  <si>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</si>
  <si>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</si>
  <si>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</si>
  <si>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</si>
  <si>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</si>
  <si>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</si>
  <si>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</si>
  <si>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</si>
  <si>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</si>
  <si>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</si>
  <si>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</si>
  <si>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</si>
  <si>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</si>
  <si>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</si>
  <si>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</si>
  <si>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</si>
  <si>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</si>
  <si>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</si>
  <si>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</si>
  <si>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</si>
  <si>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</si>
  <si>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</si>
  <si>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</si>
  <si>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</si>
  <si>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</si>
  <si>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</si>
  <si>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</si>
  <si>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</si>
  <si>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</si>
  <si>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</si>
  <si>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</si>
  <si>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</si>
  <si>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</si>
  <si>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</si>
  <si>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</si>
  <si>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</si>
  <si>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</si>
  <si>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</si>
  <si>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</si>
  <si>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</si>
  <si>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</si>
  <si>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</si>
  <si>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</si>
  <si>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</si>
  <si>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</si>
  <si>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</si>
  <si>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</si>
  <si>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</si>
  <si>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</si>
  <si>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</si>
  <si>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</si>
  <si>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</si>
  <si>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</si>
  <si>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</si>
  <si>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</si>
  <si>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</si>
  <si>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</si>
  <si>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</si>
  <si>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</si>
  <si>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</si>
  <si>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</si>
  <si>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</si>
  <si>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</si>
  <si>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</si>
  <si>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</si>
  <si>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</si>
  <si>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</si>
  <si>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</si>
  <si>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</si>
  <si>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</si>
  <si>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</si>
  <si>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</si>
  <si>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</si>
  <si>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</si>
  <si>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</si>
  <si>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</si>
  <si>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</si>
  <si>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</si>
  <si>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</si>
  <si>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</si>
  <si>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</si>
  <si>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</si>
  <si>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</si>
  <si>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</si>
  <si>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</si>
  <si>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</si>
  <si>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</si>
  <si>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</si>
  <si>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</si>
  <si>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</si>
  <si>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</si>
  <si>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</si>
  <si>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</si>
  <si>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</si>
  <si>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</si>
  <si>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</si>
  <si>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</si>
  <si>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</si>
  <si>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</si>
  <si>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</si>
  <si>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</si>
  <si>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</si>
  <si>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</si>
  <si>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</si>
  <si>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</si>
  <si>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</si>
  <si>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</si>
  <si>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</si>
  <si>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</si>
  <si>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</si>
  <si>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</si>
  <si>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</si>
  <si>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</si>
  <si>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</si>
  <si>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</si>
  <si>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</si>
  <si>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</si>
  <si>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</si>
  <si>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</si>
  <si>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</si>
  <si>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</si>
  <si>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</si>
  <si>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</si>
  <si>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</si>
  <si>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</si>
  <si>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</si>
  <si>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</si>
  <si>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</si>
  <si>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</si>
  <si>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</si>
  <si>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</si>
  <si>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</si>
  <si>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</si>
  <si>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</si>
  <si>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</si>
  <si>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</si>
  <si>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</si>
  <si>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</si>
  <si>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</si>
  <si>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</si>
  <si>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</si>
  <si>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</si>
  <si>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</si>
  <si>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</si>
  <si>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</si>
  <si>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</si>
  <si>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</si>
  <si>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</si>
  <si>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</si>
  <si>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</si>
  <si>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</si>
  <si>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</si>
  <si>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</si>
  <si>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</si>
  <si>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</si>
  <si>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</si>
  <si>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</si>
  <si>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</si>
  <si>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</si>
  <si>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</si>
  <si>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</si>
  <si>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</si>
  <si>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</si>
  <si>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</si>
  <si>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</si>
  <si>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</si>
  <si>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</si>
  <si>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</si>
  <si>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</si>
  <si>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</si>
  <si>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</si>
  <si>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</si>
  <si>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</si>
  <si>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</si>
  <si>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</si>
  <si>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</si>
  <si>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</si>
  <si>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</si>
  <si>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</si>
  <si>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</si>
  <si>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</si>
  <si>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</si>
  <si>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</si>
  <si>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</si>
  <si>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</si>
  <si>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</si>
  <si>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</si>
  <si>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</si>
  <si>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</si>
  <si>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</si>
  <si>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</si>
  <si>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</si>
  <si>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</si>
  <si>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</si>
  <si>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</si>
  <si>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</si>
  <si>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</si>
  <si>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</si>
  <si>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</si>
  <si>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</si>
  <si>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</si>
  <si>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</si>
  <si>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</si>
  <si>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</si>
  <si>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</si>
  <si>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</si>
  <si>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</si>
  <si>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</si>
  <si>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</si>
  <si>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</si>
  <si>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</si>
  <si>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</si>
  <si>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</si>
  <si>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</si>
  <si>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</si>
  <si>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</si>
  <si>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</si>
  <si>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</si>
  <si>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</si>
  <si>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</si>
  <si>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</si>
  <si>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</si>
  <si>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</si>
  <si>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</si>
  <si>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</si>
  <si>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</si>
  <si>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</si>
  <si>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</si>
  <si>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</si>
  <si>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</si>
  <si>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</si>
  <si>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</si>
  <si>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</si>
  <si>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</si>
  <si>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</si>
  <si>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</si>
  <si>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</si>
  <si>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</si>
  <si>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</si>
  <si>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</si>
  <si>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</si>
  <si>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</si>
  <si>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</si>
  <si>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</si>
  <si>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</si>
  <si>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</si>
  <si>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</si>
  <si>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</si>
  <si>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</si>
  <si>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</si>
  <si>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</si>
  <si>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</si>
  <si>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</si>
  <si>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</si>
  <si>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</si>
  <si>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</si>
  <si>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</si>
  <si>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</si>
  <si>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</si>
  <si>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</si>
  <si>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</si>
  <si>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</si>
  <si>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</si>
  <si>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</si>
  <si>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</si>
  <si>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</si>
  <si>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</si>
  <si>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</si>
  <si>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</si>
  <si>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</si>
  <si>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</si>
  <si>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</si>
  <si>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</si>
  <si>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</si>
  <si>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</si>
  <si>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</si>
  <si>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</si>
  <si>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</si>
  <si>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</si>
  <si>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</si>
  <si>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</si>
  <si>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</si>
  <si>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</si>
  <si>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</si>
  <si>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</si>
  <si>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</si>
  <si>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</si>
  <si>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</si>
  <si>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</si>
  <si>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</si>
  <si>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</si>
  <si>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</si>
  <si>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</si>
  <si>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</si>
  <si>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</si>
  <si>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</si>
  <si>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</si>
  <si>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</si>
  <si>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</si>
  <si>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</si>
  <si>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</si>
  <si>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</si>
  <si>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</si>
  <si>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</si>
  <si>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</si>
  <si>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</si>
  <si>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</si>
  <si>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</si>
  <si>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</si>
  <si>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</si>
  <si>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</si>
  <si>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</si>
  <si>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</si>
  <si>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</si>
  <si>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</si>
  <si>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</si>
  <si>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</si>
  <si>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</si>
  <si>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</si>
  <si>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</si>
  <si>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</si>
  <si>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</si>
  <si>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</si>
  <si>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</si>
  <si>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</si>
  <si>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</si>
  <si>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</si>
  <si>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</si>
  <si>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</si>
  <si>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</si>
  <si>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</si>
  <si>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</si>
  <si>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</si>
  <si>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</si>
  <si>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</si>
  <si>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</si>
  <si>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</si>
  <si>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</si>
  <si>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</si>
  <si>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</si>
  <si>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</si>
  <si>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</si>
  <si>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</si>
  <si>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</si>
  <si>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</si>
  <si>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</si>
  <si>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</si>
  <si>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</si>
  <si>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</si>
  <si>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</si>
  <si>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</si>
  <si>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</si>
  <si>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</si>
  <si>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</si>
  <si>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</si>
  <si>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</si>
  <si>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</si>
  <si>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</si>
  <si>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</si>
  <si>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</si>
  <si>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</si>
  <si>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</si>
  <si>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</si>
  <si>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</si>
  <si>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</si>
  <si>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</si>
  <si>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</si>
  <si>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</si>
  <si>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</si>
  <si>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</si>
  <si>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</si>
  <si>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</si>
  <si>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</si>
  <si>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</si>
  <si>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</si>
  <si>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</si>
  <si>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</si>
  <si>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</si>
  <si>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</si>
  <si>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</si>
  <si>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</si>
  <si>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</si>
  <si>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</si>
  <si>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</si>
  <si>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</si>
  <si>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</si>
  <si>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</si>
  <si>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</si>
  <si>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</si>
  <si>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</si>
  <si>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</si>
  <si>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</si>
  <si>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</si>
  <si>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</si>
  <si>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</si>
  <si>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</si>
  <si>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</si>
  <si>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</si>
  <si>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</si>
  <si>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</si>
  <si>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</si>
  <si>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</si>
  <si>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</si>
  <si>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</si>
  <si>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</si>
  <si>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</si>
  <si>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</si>
  <si>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</si>
  <si>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</si>
  <si>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</si>
  <si>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</si>
  <si>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</si>
  <si>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</si>
  <si>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</si>
  <si>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</si>
  <si>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</si>
  <si>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</si>
  <si>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</si>
  <si>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</si>
  <si>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</si>
  <si>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</si>
  <si>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</si>
  <si>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</si>
  <si>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</si>
  <si>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</si>
  <si>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</si>
  <si>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</si>
  <si>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</si>
  <si>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</si>
  <si>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</si>
  <si>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</si>
  <si>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</si>
  <si>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</si>
  <si>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</si>
  <si>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</si>
  <si>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</si>
  <si>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</si>
  <si>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</si>
  <si>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</si>
  <si>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</si>
  <si>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</si>
  <si>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</si>
  <si>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</si>
  <si>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</si>
  <si>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</si>
  <si>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</si>
  <si>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</si>
  <si>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</si>
  <si>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</si>
  <si>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</si>
  <si>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</si>
  <si>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</si>
  <si>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</si>
  <si>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</si>
  <si>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</si>
  <si>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</si>
  <si>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</si>
  <si>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</si>
  <si>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</si>
  <si>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</si>
  <si>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</si>
  <si>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</si>
  <si>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</si>
  <si>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</si>
  <si>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</si>
  <si>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</si>
  <si>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</si>
  <si>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</si>
  <si>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</si>
  <si>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</si>
  <si>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</si>
  <si>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</si>
  <si>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</si>
  <si>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</si>
  <si>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</si>
  <si>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</si>
  <si>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</si>
  <si>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</si>
  <si>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</si>
  <si>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</si>
  <si>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</si>
  <si>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</si>
  <si>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</si>
  <si>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</si>
  <si>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</si>
  <si>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</si>
  <si>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</si>
  <si>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</si>
  <si>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</si>
  <si>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</si>
  <si>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</si>
  <si>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</si>
  <si>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</si>
  <si>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</si>
  <si>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</si>
  <si>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</si>
  <si>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</si>
  <si>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</si>
  <si>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</si>
  <si>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</si>
  <si>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</si>
  <si>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</si>
  <si>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</si>
  <si>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</si>
  <si>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</si>
  <si>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</si>
  <si>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</si>
  <si>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</si>
  <si>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</si>
  <si>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</si>
  <si>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</si>
  <si>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</si>
  <si>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</si>
  <si>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</si>
  <si>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</si>
  <si>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</si>
  <si>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</si>
  <si>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</si>
  <si>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</si>
  <si>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</si>
  <si>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</si>
  <si>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</si>
  <si>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</si>
  <si>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</si>
  <si>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</si>
  <si>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</si>
  <si>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</si>
  <si>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</si>
  <si>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</si>
  <si>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</si>
  <si>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</si>
  <si>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</si>
  <si>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</si>
  <si>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</si>
  <si>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</si>
  <si>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</si>
  <si>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</si>
  <si>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</si>
  <si>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</si>
  <si>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</si>
  <si>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</si>
  <si>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</si>
  <si>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</si>
  <si>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</si>
  <si>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</si>
  <si>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</si>
  <si>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</si>
  <si>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</si>
  <si>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</si>
  <si>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</si>
  <si>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</si>
  <si>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</si>
  <si>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</si>
  <si>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</si>
  <si>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</si>
  <si>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</si>
  <si>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</si>
  <si>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</si>
  <si>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</si>
  <si>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</si>
  <si>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</si>
  <si>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</si>
  <si>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</si>
  <si>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</si>
  <si>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</si>
  <si>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</si>
  <si>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</si>
  <si>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</si>
  <si>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</si>
  <si>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</si>
  <si>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</si>
  <si>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</si>
  <si>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</si>
  <si>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</si>
  <si>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</si>
  <si>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</si>
  <si>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</si>
  <si>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</si>
  <si>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</si>
  <si>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</si>
  <si>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</si>
  <si>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</si>
  <si>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</si>
  <si>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</si>
  <si>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</si>
  <si>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</si>
  <si>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</si>
  <si>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</si>
  <si>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</si>
  <si>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</si>
  <si>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</si>
  <si>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</si>
  <si>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</si>
  <si>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</si>
  <si>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</si>
  <si>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</si>
  <si>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</si>
  <si>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</si>
  <si>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</si>
  <si>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</si>
  <si>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</si>
  <si>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</si>
  <si>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</si>
  <si>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</si>
  <si>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</si>
  <si>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</si>
  <si>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</si>
  <si>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</si>
  <si>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</si>
  <si>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</si>
  <si>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</si>
  <si>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</si>
  <si>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</si>
  <si>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</si>
  <si>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</si>
  <si>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</si>
  <si>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</si>
  <si>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</si>
  <si>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</si>
  <si>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</si>
  <si>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</si>
  <si>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</si>
  <si>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</si>
  <si>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</si>
  <si>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</si>
  <si>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</si>
  <si>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</si>
  <si>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</si>
  <si>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</si>
  <si>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</si>
  <si>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</si>
  <si>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</si>
  <si>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</si>
  <si>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</si>
  <si>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</si>
  <si>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</si>
  <si>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</si>
  <si>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</si>
  <si>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</si>
  <si>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</si>
  <si>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</si>
  <si>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</si>
  <si>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</si>
  <si>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</si>
  <si>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</si>
  <si>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</si>
  <si>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</si>
  <si>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</si>
  <si>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</si>
  <si>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</si>
  <si>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</si>
  <si>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</si>
  <si>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</si>
  <si>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</si>
  <si>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</si>
  <si>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</si>
  <si>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</si>
  <si>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</si>
  <si>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</si>
  <si>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</si>
  <si>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</si>
  <si>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</si>
  <si>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</si>
  <si>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</si>
  <si>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</si>
  <si>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</si>
  <si>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</si>
  <si>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</si>
  <si>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</si>
  <si>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</si>
  <si>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</si>
  <si>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</si>
  <si>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</si>
  <si>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</si>
  <si>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</si>
  <si>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</si>
  <si>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</si>
  <si>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</si>
  <si>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</si>
  <si>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</si>
  <si>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</si>
  <si>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</si>
  <si>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</si>
  <si>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</si>
  <si>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</si>
  <si>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</si>
  <si>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</si>
  <si>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</si>
  <si>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</si>
  <si>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</si>
  <si>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</si>
  <si>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</si>
  <si>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</si>
  <si>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</si>
  <si>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</si>
  <si>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</si>
  <si>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</si>
  <si>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</si>
  <si>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</si>
  <si>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</si>
  <si>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</si>
  <si>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</si>
  <si>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</si>
  <si>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</si>
  <si>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</si>
  <si>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</si>
  <si>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</si>
  <si>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</si>
  <si>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</si>
  <si>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</si>
  <si>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</si>
  <si>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</si>
  <si>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</si>
  <si>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</si>
  <si>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</si>
  <si>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</si>
  <si>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</si>
  <si>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</si>
  <si>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</si>
  <si>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</si>
  <si>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</si>
  <si>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</si>
  <si>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</si>
  <si>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</si>
  <si>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</si>
  <si>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</si>
  <si>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</si>
  <si>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</si>
  <si>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</si>
  <si>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</si>
  <si>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</si>
  <si>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</si>
  <si>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</si>
  <si>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</si>
  <si>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</si>
  <si>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</si>
  <si>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</si>
  <si>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</si>
  <si>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</si>
  <si>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</si>
  <si>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</si>
  <si>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</si>
  <si>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</si>
  <si>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</si>
  <si>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</si>
  <si>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</si>
  <si>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</si>
  <si>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</si>
  <si>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</si>
  <si>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</si>
  <si>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</si>
  <si>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</si>
  <si>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</si>
  <si>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</si>
  <si>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</si>
  <si>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</si>
  <si>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</si>
  <si>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</si>
  <si>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</si>
  <si>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</si>
  <si>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</si>
  <si>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</si>
  <si>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</si>
  <si>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</si>
  <si>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</si>
  <si>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</si>
  <si>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</si>
  <si>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</si>
  <si>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</si>
  <si>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</si>
  <si>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</si>
  <si>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</si>
  <si>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</si>
  <si>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</si>
  <si>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</si>
  <si>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</si>
  <si>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</si>
  <si>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</si>
  <si>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</si>
  <si>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</si>
  <si>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</si>
  <si>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</si>
  <si>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</si>
  <si>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</si>
  <si>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</si>
  <si>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</si>
  <si>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</si>
  <si>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</si>
  <si>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</si>
  <si>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</si>
  <si>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</si>
  <si>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</si>
  <si>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</si>
  <si>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</si>
  <si>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</si>
  <si>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</si>
  <si>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</si>
  <si>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</si>
  <si>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</si>
  <si>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</si>
  <si>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</si>
  <si>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</si>
  <si>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</si>
  <si>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</si>
  <si>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</si>
  <si>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</si>
  <si>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</si>
  <si>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</si>
  <si>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</si>
  <si>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</si>
  <si>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</si>
  <si>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</si>
  <si>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</si>
  <si>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</si>
  <si>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</si>
  <si>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</si>
  <si>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</si>
  <si>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</si>
  <si>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</si>
  <si>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</si>
  <si>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</si>
  <si>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</si>
  <si>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</si>
  <si>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</si>
  <si>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</si>
  <si>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</si>
  <si>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</si>
  <si>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</si>
  <si>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</si>
  <si>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</si>
  <si>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</si>
  <si>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</si>
  <si>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</si>
  <si>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</si>
  <si>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</si>
  <si>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</si>
  <si>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</si>
  <si>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</si>
  <si>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</si>
  <si>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</si>
  <si>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</si>
  <si>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</si>
  <si>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</si>
  <si>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</si>
  <si>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</si>
  <si>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</si>
  <si>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</si>
  <si>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</si>
  <si>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</si>
  <si>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</si>
  <si>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</si>
  <si>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</si>
  <si>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</si>
  <si>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</si>
  <si>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</si>
  <si>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</si>
  <si>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</si>
  <si>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</si>
  <si>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</si>
  <si>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</si>
  <si>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</si>
  <si>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</si>
  <si>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</si>
  <si>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</si>
  <si>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</si>
  <si>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</si>
  <si>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</si>
  <si>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</si>
  <si>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</si>
  <si>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</si>
  <si>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</si>
  <si>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</si>
  <si>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</si>
  <si>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</si>
  <si>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</si>
  <si>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</si>
  <si>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</si>
  <si>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</si>
  <si>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</si>
  <si>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</si>
  <si>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</si>
  <si>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</si>
  <si>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</si>
  <si>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</si>
  <si>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</si>
  <si>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</si>
  <si>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</si>
  <si>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</si>
  <si>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</si>
  <si>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</si>
  <si>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</si>
  <si>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</si>
  <si>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</si>
  <si>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</si>
  <si>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</si>
  <si>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</si>
  <si>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</si>
  <si>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</si>
  <si>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</si>
  <si>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</si>
  <si>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</si>
  <si>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</si>
  <si>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</si>
  <si>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</si>
  <si>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</si>
  <si>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</si>
  <si>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</si>
  <si>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</si>
  <si>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</si>
  <si>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</si>
  <si>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</si>
  <si>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</si>
  <si>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</si>
  <si>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</si>
  <si>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</si>
  <si>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</si>
  <si>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</si>
  <si>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</si>
  <si>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</si>
  <si>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</si>
  <si>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</si>
  <si>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</si>
  <si>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</si>
  <si>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</si>
  <si>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</si>
  <si>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</si>
  <si>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</si>
  <si>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</si>
  <si>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</si>
  <si>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</si>
  <si>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</si>
  <si>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</si>
  <si>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</si>
  <si>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</si>
  <si>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</si>
  <si>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</si>
  <si>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</si>
  <si>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</si>
  <si>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</si>
  <si>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</si>
  <si>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</si>
  <si>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</si>
  <si>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</si>
  <si>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</si>
  <si>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</si>
  <si>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</si>
  <si>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</si>
  <si>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</si>
  <si>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</si>
  <si>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</si>
  <si>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</si>
  <si>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</si>
  <si>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</si>
  <si>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</si>
  <si>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</si>
  <si>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</si>
  <si>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</si>
  <si>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</si>
  <si>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</si>
  <si>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</si>
  <si>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</si>
  <si>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</si>
  <si>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</si>
  <si>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</si>
  <si>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</si>
  <si>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</si>
  <si>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</si>
  <si>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</si>
  <si>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</si>
  <si>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</si>
  <si>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</si>
  <si>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</si>
  <si>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</si>
  <si>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</si>
  <si>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</si>
  <si>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</si>
  <si>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</si>
  <si>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</si>
  <si>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</si>
  <si>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</si>
  <si>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</si>
  <si>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</si>
  <si>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</si>
  <si>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</si>
  <si>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</si>
  <si>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</si>
  <si>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</si>
  <si>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</si>
  <si>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</si>
  <si>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</si>
  <si>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</si>
  <si>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</si>
  <si>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</si>
  <si>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</si>
  <si>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</si>
  <si>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</si>
  <si>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</si>
  <si>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</si>
  <si>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</si>
  <si>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</si>
  <si>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</si>
  <si>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</si>
  <si>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</si>
  <si>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</si>
  <si>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</si>
  <si>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</si>
  <si>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</si>
  <si>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</si>
  <si>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</si>
  <si>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</si>
  <si>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</si>
  <si>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</si>
  <si>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</si>
  <si>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</si>
  <si>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</si>
  <si>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</si>
  <si>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</si>
  <si>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</si>
  <si>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</si>
  <si>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</si>
  <si>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</si>
  <si>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</si>
  <si>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</si>
  <si>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</si>
  <si>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</si>
  <si>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</si>
  <si>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</si>
  <si>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</si>
  <si>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</si>
  <si>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</si>
  <si>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</si>
  <si>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</si>
  <si>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</si>
  <si>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</si>
  <si>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</si>
  <si>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</si>
  <si>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</si>
  <si>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</si>
  <si>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</si>
  <si>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</si>
  <si>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</si>
  <si>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</si>
  <si>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</si>
  <si>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</si>
  <si>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</si>
  <si>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</si>
  <si>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</si>
  <si>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</si>
  <si>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</si>
  <si>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</si>
  <si>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</si>
  <si>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</si>
  <si>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</si>
  <si>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</si>
  <si>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</si>
  <si>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</si>
  <si>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</si>
  <si>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</si>
  <si>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</si>
  <si>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</si>
  <si>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</si>
  <si>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</si>
  <si>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</si>
  <si>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</si>
  <si>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</si>
  <si>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</si>
  <si>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</si>
  <si>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</si>
  <si>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</si>
  <si>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</si>
  <si>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</si>
  <si>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</si>
  <si>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</si>
  <si>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</si>
  <si>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</si>
  <si>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</si>
  <si>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</si>
  <si>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</si>
  <si>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</si>
  <si>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</si>
  <si>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</si>
  <si>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</si>
  <si>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</si>
  <si>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</si>
  <si>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</si>
  <si>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</si>
  <si>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</si>
  <si>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</si>
  <si>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</si>
  <si>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</si>
  <si>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</si>
  <si>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</si>
  <si>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</si>
  <si>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</si>
  <si>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</si>
  <si>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</si>
  <si>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</si>
  <si>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</si>
  <si>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</si>
  <si>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</si>
  <si>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</si>
  <si>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</si>
  <si>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</si>
  <si>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</si>
  <si>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</si>
  <si>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</si>
  <si>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</si>
  <si>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</si>
  <si>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</si>
  <si>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</si>
  <si>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</si>
  <si>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</si>
  <si>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</si>
  <si>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</si>
  <si>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</si>
  <si>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</si>
  <si>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</si>
  <si>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</si>
  <si>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</si>
  <si>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</si>
  <si>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</si>
  <si>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</si>
  <si>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</si>
  <si>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</si>
  <si>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</si>
  <si>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</si>
  <si>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</si>
  <si>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</si>
  <si>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</si>
  <si>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</si>
  <si>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</si>
  <si>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</si>
  <si>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</si>
  <si>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</si>
  <si>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</si>
  <si>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</si>
  <si>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</si>
  <si>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</si>
  <si>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</si>
  <si>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</si>
  <si>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</si>
  <si>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</si>
  <si>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</si>
  <si>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</si>
  <si>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</si>
  <si>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</si>
  <si>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</si>
  <si>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</si>
  <si>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</si>
  <si>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</si>
  <si>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</si>
  <si>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</si>
  <si>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</si>
  <si>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</si>
  <si>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</si>
  <si>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</si>
  <si>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</si>
  <si>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</si>
  <si>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</si>
  <si>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</si>
  <si>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</si>
  <si>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</si>
  <si>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</si>
  <si>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</si>
  <si>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</si>
  <si>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</si>
  <si>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</si>
  <si>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</si>
  <si>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</si>
  <si>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</si>
  <si>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</si>
  <si>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</si>
  <si>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</si>
  <si>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</si>
  <si>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</si>
  <si>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</si>
  <si>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</si>
  <si>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</si>
  <si>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</si>
  <si>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</si>
  <si>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</si>
  <si>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</si>
  <si>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</si>
  <si>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</si>
  <si>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</si>
  <si>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</si>
  <si>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</si>
  <si>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</si>
  <si>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</si>
  <si>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</si>
  <si>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</si>
  <si>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</si>
  <si>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</si>
  <si>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</si>
  <si>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</si>
  <si>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</si>
  <si>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</si>
  <si>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</si>
  <si>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</si>
  <si>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</si>
  <si>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</si>
  <si>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</si>
  <si>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</si>
  <si>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</si>
  <si>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</si>
  <si>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</si>
  <si>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</si>
  <si>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</si>
  <si>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</si>
  <si>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</si>
  <si>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</si>
  <si>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</si>
  <si>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</si>
  <si>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</si>
  <si>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</si>
  <si>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</si>
  <si>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</si>
  <si>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</si>
  <si>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</si>
  <si>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</si>
  <si>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</si>
  <si>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</si>
  <si>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</si>
  <si>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</si>
  <si>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</si>
  <si>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</si>
  <si>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</si>
  <si>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</si>
  <si>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</si>
  <si>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</si>
  <si>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</si>
  <si>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</si>
  <si>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</si>
  <si>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</si>
  <si>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</si>
  <si>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</si>
  <si>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</si>
  <si>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</si>
  <si>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</si>
  <si>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</si>
  <si>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</si>
  <si>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</si>
  <si>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</si>
  <si>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</si>
  <si>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</si>
  <si>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</si>
  <si>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</si>
  <si>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</si>
  <si>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</si>
  <si>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</si>
  <si>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</si>
  <si>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</si>
  <si>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</si>
  <si>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</si>
  <si>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</si>
  <si>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</si>
  <si>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</si>
  <si>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</si>
  <si>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</si>
  <si>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</si>
  <si>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</si>
  <si>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</si>
  <si>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</si>
  <si>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</si>
  <si>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</si>
  <si>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</si>
  <si>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</si>
  <si>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</si>
  <si>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</si>
  <si>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</si>
  <si>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</si>
  <si>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</si>
  <si>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</si>
  <si>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</si>
  <si>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</si>
  <si>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</si>
  <si>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</si>
  <si>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</si>
  <si>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</si>
  <si>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</si>
  <si>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</si>
  <si>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</si>
  <si>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</si>
  <si>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</si>
  <si>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</si>
  <si>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</si>
  <si>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</si>
  <si>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</si>
  <si>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</si>
  <si>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</si>
  <si>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</si>
  <si>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</si>
  <si>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</si>
  <si>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</si>
  <si>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</si>
  <si>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</si>
  <si>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</si>
  <si>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</si>
  <si>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</si>
  <si>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</si>
  <si>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</si>
  <si>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</si>
  <si>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</si>
  <si>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</si>
  <si>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</si>
  <si>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</si>
  <si>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</si>
  <si>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</si>
  <si>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</si>
  <si>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</si>
  <si>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</si>
  <si>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</si>
  <si>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</si>
  <si>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</si>
  <si>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</si>
  <si>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</si>
  <si>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</si>
  <si>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</si>
  <si>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</si>
  <si>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</si>
  <si>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</si>
  <si>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</si>
  <si>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</si>
  <si>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</si>
  <si>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</si>
  <si>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</si>
  <si>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</si>
  <si>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</si>
  <si>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</si>
  <si>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</si>
  <si>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</si>
  <si>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</si>
  <si>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</si>
  <si>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</si>
  <si>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</si>
  <si>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</si>
  <si>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</si>
  <si>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</si>
  <si>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</si>
  <si>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</si>
  <si>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</si>
  <si>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</si>
  <si>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</si>
  <si>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</si>
  <si>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</si>
  <si>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</si>
  <si>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</si>
  <si>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</si>
  <si>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</si>
  <si>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</si>
  <si>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</si>
  <si>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</si>
  <si>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</si>
  <si>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</si>
  <si>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</si>
  <si>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</si>
  <si>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</si>
  <si>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</si>
  <si>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</si>
  <si>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</si>
  <si>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</si>
  <si>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</si>
  <si>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</si>
  <si>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</si>
  <si>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</si>
  <si>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</si>
  <si>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</si>
  <si>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</si>
  <si>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</si>
  <si>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</si>
  <si>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</si>
  <si>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</si>
  <si>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</si>
  <si>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</si>
  <si>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</si>
  <si>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</si>
  <si>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</si>
  <si>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</si>
  <si>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</si>
  <si>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</si>
  <si>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</si>
  <si>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</si>
  <si>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</si>
  <si>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</si>
  <si>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</si>
  <si>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</si>
  <si>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</si>
  <si>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</si>
  <si>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</si>
  <si>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</si>
  <si>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</si>
  <si>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</si>
  <si>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</si>
  <si>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</si>
  <si>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</si>
  <si>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</si>
  <si>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</si>
  <si>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</si>
  <si>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</si>
  <si>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</si>
  <si>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</si>
  <si>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</si>
  <si>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</si>
  <si>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</si>
  <si>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</si>
  <si>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</si>
  <si>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</si>
  <si>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</si>
  <si>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</si>
  <si>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</si>
  <si>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</si>
  <si>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</si>
  <si>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</si>
  <si>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</si>
  <si>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</si>
  <si>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</si>
  <si>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</si>
  <si>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</si>
  <si>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</si>
  <si>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</si>
  <si>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</si>
  <si>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</si>
  <si>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</si>
  <si>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</si>
  <si>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</si>
  <si>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</si>
  <si>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</si>
  <si>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</si>
  <si>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</si>
  <si>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</si>
  <si>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</si>
  <si>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</si>
  <si>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</si>
  <si>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</si>
  <si>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</si>
  <si>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</si>
  <si>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</si>
  <si>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</si>
  <si>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</si>
  <si>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</si>
  <si>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</si>
  <si>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</si>
  <si>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</si>
  <si>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</si>
  <si>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</si>
  <si>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</si>
  <si>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</si>
  <si>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</si>
  <si>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</si>
  <si>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</si>
  <si>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</si>
  <si>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</si>
  <si>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</si>
  <si>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</si>
  <si>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</si>
  <si>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</si>
  <si>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</si>
  <si>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</si>
  <si>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</si>
  <si>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</si>
  <si>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</si>
  <si>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</si>
  <si>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</si>
  <si>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</si>
  <si>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</si>
  <si>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</si>
  <si>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</si>
  <si>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</si>
  <si>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</si>
  <si>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</si>
  <si>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</si>
  <si>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</si>
  <si>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</si>
  <si>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</si>
  <si>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</si>
  <si>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</si>
  <si>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</si>
  <si>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</si>
  <si>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</si>
  <si>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</si>
  <si>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</si>
  <si>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</si>
  <si>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</si>
  <si>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</si>
  <si>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</si>
  <si>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</si>
  <si>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</si>
  <si>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</si>
  <si>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</si>
  <si>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</si>
  <si>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</si>
  <si>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</si>
  <si>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</si>
  <si>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</si>
  <si>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</si>
  <si>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</si>
  <si>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</si>
  <si>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</si>
  <si>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</si>
  <si>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</si>
  <si>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</si>
  <si>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</si>
  <si>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</si>
  <si>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</si>
  <si>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</si>
  <si>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</si>
  <si>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</si>
  <si>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</si>
  <si>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</si>
  <si>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</si>
  <si>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</si>
  <si>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</si>
  <si>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</si>
  <si>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</si>
  <si>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</si>
  <si>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</si>
  <si>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</si>
  <si>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</si>
  <si>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</si>
  <si>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</si>
  <si>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</si>
  <si>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</si>
  <si>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</si>
  <si>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</si>
  <si>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</si>
  <si>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</si>
  <si>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</si>
  <si>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</si>
  <si>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</si>
  <si>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</si>
  <si>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</si>
  <si>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</si>
  <si>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</si>
  <si>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</si>
  <si>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</si>
  <si>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</si>
  <si>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</si>
  <si>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</si>
  <si>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</si>
  <si>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</si>
  <si>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</si>
  <si>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</si>
  <si>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</si>
  <si>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</si>
  <si>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</si>
  <si>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</si>
  <si>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</si>
  <si>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</si>
  <si>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</si>
  <si>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</si>
  <si>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</si>
  <si>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</si>
  <si>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</si>
  <si>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</si>
  <si>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</si>
  <si>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</si>
  <si>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</si>
  <si>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</si>
  <si>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</si>
  <si>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</si>
  <si>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</si>
  <si>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</si>
  <si>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</si>
  <si>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</si>
  <si>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</si>
  <si>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</si>
  <si>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</si>
  <si>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</si>
  <si>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</si>
  <si>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</si>
  <si>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</si>
  <si>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</si>
  <si>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</si>
  <si>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</si>
  <si>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</si>
  <si>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</si>
  <si>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</si>
  <si>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</si>
  <si>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</si>
  <si>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</si>
  <si>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</si>
  <si>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</si>
  <si>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</si>
  <si>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</si>
  <si>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</si>
  <si>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</si>
  <si>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</si>
  <si>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</si>
  <si>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</si>
  <si>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</si>
  <si>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</si>
  <si>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</si>
  <si>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</si>
  <si>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</si>
  <si>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</si>
  <si>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</si>
  <si>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</si>
  <si>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</si>
  <si>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</si>
  <si>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</si>
  <si>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</si>
  <si>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</si>
  <si>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</si>
  <si>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</si>
  <si>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</si>
  <si>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</si>
  <si>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</si>
  <si>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</si>
  <si>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</si>
  <si>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</si>
  <si>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</si>
  <si>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</si>
  <si>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</si>
  <si>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</si>
  <si>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</si>
  <si>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</si>
  <si>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</si>
  <si>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</si>
  <si>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</si>
  <si>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</si>
  <si>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</si>
  <si>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</si>
  <si>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</si>
  <si>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</si>
  <si>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</si>
  <si>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</si>
  <si>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</si>
  <si>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</si>
  <si>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</si>
  <si>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</si>
  <si>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</si>
  <si>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</si>
  <si>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</si>
  <si>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</si>
  <si>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</si>
  <si>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</si>
  <si>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</si>
  <si>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</si>
  <si>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</si>
  <si>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</si>
  <si>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</si>
  <si>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</si>
  <si>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</si>
  <si>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</si>
  <si>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</si>
  <si>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</si>
  <si>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</si>
  <si>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</si>
  <si>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</si>
  <si>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</si>
  <si>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</si>
  <si>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</si>
  <si>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</si>
  <si>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</si>
  <si>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</si>
  <si>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</si>
  <si>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</si>
  <si>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</si>
  <si>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</si>
  <si>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</si>
  <si>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</si>
  <si>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</si>
  <si>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</si>
  <si>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</si>
  <si>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</si>
  <si>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</si>
  <si>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</si>
  <si>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</si>
  <si>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</si>
  <si>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</si>
  <si>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</si>
  <si>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</si>
  <si>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</si>
  <si>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</si>
  <si>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</si>
  <si>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</si>
  <si>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</si>
  <si>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</si>
  <si>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</si>
  <si>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</si>
  <si>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</si>
  <si>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</si>
  <si>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</si>
  <si>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</si>
  <si>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</si>
  <si>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</si>
  <si>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</si>
  <si>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</si>
  <si>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</si>
  <si>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</si>
  <si>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</si>
  <si>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</si>
  <si>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</si>
  <si>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</si>
  <si>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</si>
  <si>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</si>
  <si>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</si>
  <si>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</si>
  <si>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</si>
  <si>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</si>
  <si>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</si>
  <si>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</si>
  <si>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</si>
  <si>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</si>
  <si>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</si>
  <si>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</si>
  <si>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</si>
  <si>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</si>
  <si>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</si>
  <si>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</si>
  <si>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</si>
  <si>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</si>
  <si>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</si>
  <si>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</si>
  <si>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</si>
  <si>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</si>
  <si>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</si>
  <si>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</si>
  <si>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</si>
  <si>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</si>
  <si>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</si>
  <si>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</si>
  <si>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</si>
  <si>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</si>
  <si>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</si>
  <si>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</si>
  <si>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</si>
  <si>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</si>
  <si>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</si>
  <si>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</si>
  <si>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</si>
  <si>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</si>
  <si>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</si>
  <si>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</si>
  <si>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</si>
  <si>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</si>
  <si>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</si>
  <si>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</si>
  <si>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</si>
  <si>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</si>
  <si>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</si>
  <si>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</si>
  <si>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</si>
  <si>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</si>
  <si>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</si>
  <si>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</si>
  <si>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</si>
  <si>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</si>
  <si>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</si>
  <si>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</si>
  <si>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</si>
  <si>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</si>
  <si>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</si>
  <si>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</si>
  <si>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</si>
  <si>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</si>
  <si>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</si>
  <si>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</si>
  <si>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</si>
  <si>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</si>
  <si>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</si>
  <si>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</si>
  <si>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</si>
  <si>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</si>
  <si>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</si>
  <si>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</si>
  <si>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</si>
  <si>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</si>
  <si>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</si>
  <si>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</si>
  <si>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</si>
  <si>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</si>
  <si>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</si>
  <si>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</si>
  <si>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</si>
  <si>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</si>
  <si>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</si>
  <si>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</si>
  <si>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</si>
  <si>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</si>
  <si>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</si>
  <si>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</si>
  <si>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</si>
  <si>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</si>
  <si>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</si>
  <si>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</si>
  <si>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</si>
  <si>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</si>
  <si>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</si>
  <si>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</si>
  <si>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</si>
  <si>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</si>
  <si>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</si>
  <si>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</si>
  <si>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</si>
  <si>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</si>
  <si>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</si>
  <si>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</si>
  <si>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</si>
  <si>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</si>
  <si>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</si>
  <si>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</si>
  <si>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</si>
  <si>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</si>
  <si>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</si>
  <si>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</si>
  <si>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</si>
  <si>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</si>
  <si>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</si>
  <si>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</si>
  <si>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</si>
  <si>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</si>
  <si>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</si>
  <si>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</si>
  <si>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</si>
  <si>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</si>
  <si>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</si>
  <si>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</si>
  <si>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</si>
  <si>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</si>
  <si>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</si>
  <si>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</si>
  <si>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</si>
  <si>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</si>
  <si>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</si>
  <si>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</si>
  <si>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</si>
  <si>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</si>
  <si>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</si>
  <si>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</si>
  <si>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</si>
  <si>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</si>
  <si>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</si>
  <si>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</si>
  <si>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</si>
  <si>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</si>
  <si>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</si>
  <si>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</si>
  <si>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</si>
  <si>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</si>
  <si>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</si>
  <si>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</si>
  <si>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</si>
  <si>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</si>
  <si>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</si>
  <si>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</si>
  <si>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</si>
  <si>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</si>
  <si>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</si>
  <si>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</si>
  <si>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</si>
  <si>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</si>
  <si>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</si>
  <si>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</si>
  <si>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</si>
  <si>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</si>
  <si>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</si>
  <si>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</si>
  <si>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</si>
  <si>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</si>
  <si>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</si>
  <si>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</si>
  <si>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</si>
  <si>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</si>
  <si>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</si>
  <si>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</si>
  <si>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</si>
  <si>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</si>
  <si>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</si>
  <si>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</si>
  <si>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</si>
  <si>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</si>
  <si>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</si>
  <si>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</si>
  <si>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</si>
  <si>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</si>
  <si>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</si>
  <si>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</si>
  <si>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</si>
  <si>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</si>
  <si>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</si>
  <si>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</si>
  <si>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</si>
  <si>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</si>
  <si>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</si>
  <si>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</si>
  <si>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</si>
  <si>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</si>
  <si>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</si>
  <si>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</si>
  <si>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</si>
  <si>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</si>
  <si>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</si>
  <si>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</si>
  <si>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</si>
  <si>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</si>
  <si>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</si>
  <si>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</si>
  <si>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</si>
  <si>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</si>
  <si>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</si>
  <si>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</si>
  <si>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</si>
  <si>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</si>
  <si>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</si>
  <si>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</si>
  <si>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</si>
  <si>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</si>
  <si>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</si>
  <si>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</si>
  <si>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</si>
  <si>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</si>
  <si>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</si>
  <si>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</si>
  <si>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</si>
  <si>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</si>
  <si>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</si>
  <si>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</si>
  <si>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</si>
  <si>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</si>
  <si>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</si>
  <si>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</si>
  <si>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</si>
  <si>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</si>
  <si>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</si>
  <si>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</si>
  <si>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</si>
  <si>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</si>
  <si>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</si>
  <si>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</si>
  <si>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</si>
  <si>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</si>
  <si>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</si>
  <si>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</si>
  <si>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</si>
  <si>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</si>
  <si>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</si>
  <si>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</si>
  <si>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</si>
  <si>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</si>
  <si>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</si>
  <si>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</si>
  <si>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</si>
  <si>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</si>
  <si>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</si>
  <si>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</si>
  <si>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</si>
  <si>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</si>
  <si>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</si>
  <si>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</si>
  <si>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</si>
  <si>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</si>
  <si>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</si>
  <si>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</si>
  <si>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</si>
  <si>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</si>
  <si>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</si>
  <si>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</si>
  <si>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</si>
  <si>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</si>
  <si>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</si>
  <si>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</si>
  <si>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</si>
  <si>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</si>
  <si>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</si>
  <si>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</si>
  <si>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</si>
  <si>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</si>
  <si>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</si>
  <si>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</si>
  <si>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</si>
  <si>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</si>
  <si>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</si>
  <si>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</si>
  <si>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</si>
  <si>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</si>
  <si>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</si>
  <si>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</si>
  <si>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</si>
  <si>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</si>
  <si>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</si>
  <si>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</si>
  <si>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</si>
  <si>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</si>
  <si>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</si>
  <si>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</si>
  <si>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</si>
  <si>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</si>
  <si>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</si>
  <si>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</si>
  <si>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</si>
  <si>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</si>
  <si>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</si>
  <si>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</si>
  <si>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</si>
  <si>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</si>
  <si>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</si>
  <si>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</si>
  <si>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</si>
  <si>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</si>
  <si>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</si>
  <si>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</si>
  <si>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</si>
  <si>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</si>
  <si>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</si>
  <si>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</si>
  <si>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</si>
  <si>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</si>
  <si>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</si>
  <si>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</si>
  <si>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</si>
  <si>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</si>
  <si>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</si>
  <si>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</si>
  <si>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</si>
  <si>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</si>
  <si>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</si>
  <si>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</si>
  <si>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</si>
  <si>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</si>
  <si>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</si>
  <si>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</si>
  <si>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</si>
  <si>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</si>
  <si>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</si>
  <si>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</si>
  <si>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</si>
  <si>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</si>
  <si>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</si>
  <si>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</si>
  <si>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</si>
  <si>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</si>
  <si>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</si>
  <si>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</si>
  <si>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</si>
  <si>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</si>
  <si>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</si>
  <si>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</si>
  <si>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</si>
  <si>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</si>
  <si>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</si>
  <si>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</si>
  <si>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</si>
  <si>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</si>
  <si>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</si>
  <si>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</si>
  <si>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</si>
  <si>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</si>
  <si>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</si>
  <si>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</si>
  <si>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</si>
  <si>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</si>
  <si>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</si>
  <si>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</si>
  <si>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</si>
  <si>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</si>
  <si>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</si>
  <si>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</si>
  <si>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</si>
  <si>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</si>
  <si>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</si>
  <si>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</si>
  <si>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</si>
  <si>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</si>
  <si>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</si>
  <si>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</si>
  <si>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</si>
  <si>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</si>
  <si>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</si>
  <si>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</si>
  <si>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</si>
  <si>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</si>
  <si>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</si>
  <si>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</si>
  <si>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</si>
  <si>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</si>
  <si>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</si>
  <si>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</si>
  <si>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</si>
  <si>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</si>
  <si>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</si>
  <si>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</si>
  <si>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</si>
  <si>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</si>
  <si>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</si>
  <si>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</si>
  <si>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</si>
  <si>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</si>
  <si>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</si>
  <si>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</si>
  <si>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</si>
  <si>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</si>
  <si>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</si>
  <si>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</si>
  <si>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</si>
  <si>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</si>
  <si>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</si>
  <si>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</si>
  <si>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</si>
  <si>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</si>
  <si>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</si>
  <si>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</si>
  <si>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</si>
  <si>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</si>
  <si>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</si>
  <si>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</si>
  <si>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</si>
  <si>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</si>
  <si>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</si>
  <si>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</si>
  <si>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</si>
  <si>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</si>
  <si>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</si>
  <si>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</si>
  <si>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</si>
  <si>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</si>
  <si>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</si>
  <si>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</si>
  <si>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</si>
  <si>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</si>
  <si>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</si>
  <si>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</si>
  <si>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</si>
  <si>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</si>
  <si>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</si>
  <si>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</si>
  <si>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</si>
  <si>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</si>
  <si>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</si>
  <si>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</si>
  <si>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</si>
  <si>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</si>
  <si>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</si>
  <si>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</si>
  <si>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</si>
  <si>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</si>
  <si>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</si>
  <si>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</si>
  <si>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</si>
  <si>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</si>
  <si>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</si>
  <si>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</si>
  <si>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</si>
  <si>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</si>
  <si>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</si>
  <si>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</si>
  <si>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</si>
  <si>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</si>
  <si>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</si>
  <si>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</si>
  <si>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</si>
  <si>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</si>
  <si>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</si>
  <si>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</si>
  <si>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</si>
  <si>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</si>
  <si>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</si>
  <si>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</si>
  <si>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</si>
  <si>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</si>
  <si>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</si>
  <si>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</si>
  <si>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</si>
  <si>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</si>
  <si>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</si>
  <si>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</si>
  <si>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</si>
  <si>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</si>
  <si>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</si>
  <si>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</si>
  <si>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</si>
  <si>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</si>
  <si>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</si>
  <si>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</si>
  <si>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</si>
  <si>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</si>
  <si>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</si>
  <si>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</si>
  <si>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</si>
  <si>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</si>
  <si>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</si>
  <si>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</si>
  <si>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</si>
  <si>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</si>
  <si>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</si>
  <si>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</si>
  <si>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</si>
  <si>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</si>
  <si>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</si>
  <si>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</si>
  <si>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</si>
  <si>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</si>
  <si>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</si>
  <si>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</si>
  <si>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</si>
  <si>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</si>
  <si>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</si>
  <si>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</si>
  <si>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</si>
  <si>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</si>
  <si>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</si>
  <si>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</si>
  <si>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</si>
  <si>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</si>
  <si>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</si>
  <si>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</si>
  <si>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</si>
  <si>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</si>
  <si>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</si>
  <si>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</si>
  <si>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</si>
  <si>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</si>
  <si>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</si>
  <si>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</si>
  <si>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</si>
  <si>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</si>
  <si>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</si>
  <si>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</si>
  <si>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</si>
  <si>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</si>
  <si>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</si>
  <si>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</si>
  <si>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</si>
  <si>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</si>
  <si>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</si>
  <si>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</si>
  <si>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</si>
  <si>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</si>
  <si>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</si>
  <si>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</si>
  <si>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</si>
  <si>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</si>
  <si>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</si>
  <si>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</si>
  <si>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</si>
  <si>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</si>
  <si>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</si>
  <si>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</si>
  <si>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</si>
  <si>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</si>
  <si>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</si>
  <si>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</si>
  <si>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</si>
  <si>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</si>
  <si>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</si>
  <si>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</si>
  <si>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</si>
  <si>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</si>
  <si>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</si>
  <si>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</si>
  <si>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</si>
  <si>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</si>
  <si>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</si>
  <si>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</si>
  <si>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</si>
  <si>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</si>
  <si>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</si>
  <si>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</si>
  <si>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</si>
  <si>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</si>
  <si>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</si>
  <si>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</si>
  <si>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</si>
  <si>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</si>
  <si>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</si>
  <si>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</si>
  <si>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</si>
  <si>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</si>
  <si>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</si>
  <si>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</si>
  <si>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</si>
  <si>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</si>
  <si>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</si>
  <si>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</si>
  <si>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</si>
  <si>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</si>
  <si>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</si>
  <si>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</si>
  <si>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</si>
  <si>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</si>
  <si>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</si>
  <si>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</si>
  <si>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</si>
  <si>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</si>
  <si>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</si>
  <si>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</si>
  <si>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</si>
  <si>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</si>
  <si>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</si>
  <si>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</si>
  <si>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</si>
  <si>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</si>
  <si>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</si>
  <si>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</si>
  <si>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</si>
  <si>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</si>
  <si>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</si>
  <si>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</si>
  <si>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</si>
  <si>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</si>
  <si>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</si>
  <si>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</si>
  <si>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</si>
  <si>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</si>
  <si>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</si>
  <si>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</si>
  <si>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</si>
  <si>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</si>
  <si>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</si>
  <si>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</si>
  <si>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</si>
  <si>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</si>
  <si>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</si>
  <si>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</si>
  <si>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</si>
  <si>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</si>
  <si>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</si>
  <si>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</si>
  <si>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</si>
  <si>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</si>
  <si>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</si>
  <si>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</si>
  <si>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</si>
  <si>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</si>
  <si>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</si>
  <si>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</si>
  <si>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</si>
  <si>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</si>
  <si>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</si>
  <si>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</si>
  <si>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</si>
  <si>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</si>
  <si>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</si>
  <si>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</si>
  <si>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</si>
  <si>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</si>
  <si>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</si>
  <si>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</si>
  <si>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</si>
  <si>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</si>
  <si>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</si>
  <si>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</si>
  <si>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</si>
  <si>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</si>
  <si>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</si>
  <si>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</si>
  <si>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</si>
  <si>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</si>
  <si>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</si>
  <si>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</si>
  <si>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</si>
  <si>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</si>
  <si>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</si>
  <si>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</si>
  <si>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</si>
  <si>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</si>
  <si>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</si>
  <si>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</si>
  <si>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</si>
  <si>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</si>
  <si>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</si>
  <si>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</si>
  <si>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</si>
  <si>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</si>
  <si>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</si>
  <si>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</si>
  <si>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</si>
  <si>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</si>
  <si>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</si>
  <si>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</si>
  <si>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</si>
  <si>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</si>
  <si>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</si>
  <si>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</si>
  <si>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</si>
  <si>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</si>
  <si>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</si>
  <si>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</si>
  <si>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</si>
  <si>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</si>
  <si>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</si>
  <si>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</si>
  <si>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</si>
  <si>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</si>
  <si>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</si>
  <si>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</si>
  <si>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</si>
  <si>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</si>
  <si>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</si>
  <si>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</si>
  <si>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</si>
  <si>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</si>
  <si>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</si>
  <si>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</si>
  <si>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</si>
  <si>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</si>
  <si>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</si>
  <si>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</si>
  <si>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</si>
  <si>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</si>
  <si>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</si>
  <si>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</si>
  <si>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</si>
  <si>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</si>
  <si>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</si>
  <si>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</si>
  <si>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</si>
  <si>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</si>
  <si>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</si>
  <si>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</si>
  <si>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</si>
  <si>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</si>
  <si>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</si>
  <si>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</si>
  <si>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</si>
  <si>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</si>
  <si>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</si>
  <si>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</si>
  <si>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</si>
  <si>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</si>
  <si>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</si>
  <si>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</si>
  <si>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</si>
  <si>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</si>
  <si>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</si>
  <si>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</si>
  <si>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</si>
  <si>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</si>
  <si>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</si>
  <si>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</si>
  <si>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</si>
  <si>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</si>
  <si>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</si>
  <si>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</si>
  <si>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</si>
  <si>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</si>
  <si>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</si>
  <si>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</si>
  <si>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</si>
  <si>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</si>
  <si>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</si>
  <si>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</si>
  <si>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</si>
  <si>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</si>
  <si>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</si>
  <si>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</si>
  <si>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</si>
  <si>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</si>
  <si>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</si>
  <si>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</si>
  <si>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</si>
  <si>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</si>
  <si>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</si>
  <si>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</si>
  <si>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</si>
  <si>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</si>
  <si>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</si>
  <si>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</si>
  <si>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</si>
  <si>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</si>
  <si>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</si>
  <si>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</si>
  <si>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</si>
  <si>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</si>
  <si>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</si>
  <si>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</si>
  <si>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</si>
  <si>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</si>
  <si>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</si>
  <si>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</si>
  <si>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</si>
  <si>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</si>
  <si>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</si>
  <si>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</si>
  <si>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</si>
  <si>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</si>
  <si>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</si>
  <si>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</si>
  <si>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</si>
  <si>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</si>
  <si>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</si>
  <si>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</si>
  <si>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</si>
  <si>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</si>
  <si>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</si>
  <si>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</si>
  <si>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</si>
  <si>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</si>
  <si>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</si>
  <si>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</si>
  <si>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</si>
  <si>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</si>
  <si>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</si>
  <si>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</si>
  <si>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</si>
  <si>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</si>
  <si>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</si>
  <si>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</si>
  <si>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</si>
  <si>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</si>
  <si>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</si>
  <si>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</si>
  <si>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</si>
  <si>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</si>
  <si>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</si>
  <si>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</si>
  <si>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</si>
  <si>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</si>
  <si>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</si>
  <si>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</si>
  <si>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</si>
  <si>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</si>
  <si>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</si>
  <si>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</si>
  <si>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</si>
  <si>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</si>
  <si>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</si>
  <si>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</si>
  <si>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</si>
  <si>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</si>
  <si>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</si>
  <si>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</si>
  <si>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</si>
  <si>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</si>
  <si>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</si>
  <si>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</si>
  <si>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</si>
  <si>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</si>
  <si>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</si>
  <si>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</si>
  <si>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</si>
  <si>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</si>
  <si>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</si>
  <si>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</si>
  <si>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</si>
  <si>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</si>
  <si>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</si>
  <si>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</si>
  <si>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</si>
  <si>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</si>
  <si>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</si>
  <si>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</si>
  <si>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</si>
  <si>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</si>
  <si>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</si>
  <si>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</si>
  <si>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</si>
  <si>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</si>
  <si>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</si>
  <si>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</si>
  <si>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</si>
  <si>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</si>
  <si>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</si>
  <si>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</si>
  <si>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</si>
  <si>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</si>
  <si>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</si>
  <si>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</si>
  <si>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</si>
  <si>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</si>
  <si>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</si>
  <si>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</si>
  <si>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</si>
  <si>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</si>
  <si>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</si>
  <si>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</si>
  <si>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</si>
  <si>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</si>
  <si>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</si>
  <si>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</si>
  <si>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</si>
  <si>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</si>
  <si>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</si>
  <si>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</si>
  <si>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</si>
  <si>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</si>
  <si>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</si>
  <si>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</si>
  <si>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</si>
  <si>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</si>
  <si>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</si>
  <si>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</si>
  <si>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</si>
  <si>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</si>
  <si>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</si>
  <si>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</si>
  <si>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</si>
  <si>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</si>
  <si>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</si>
  <si>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</si>
  <si>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</si>
  <si>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</si>
  <si>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</si>
  <si>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</si>
  <si>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</si>
  <si>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</si>
  <si>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</si>
  <si>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</si>
  <si>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</si>
  <si>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</si>
  <si>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</si>
  <si>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</si>
  <si>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</si>
  <si>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</si>
  <si>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</si>
  <si>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</si>
  <si>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</si>
  <si>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</si>
  <si>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</si>
  <si>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</si>
  <si>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</si>
  <si>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</si>
  <si>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</si>
  <si>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</si>
  <si>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</si>
  <si>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</si>
  <si>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</si>
  <si>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</si>
  <si>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</si>
  <si>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</si>
  <si>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</si>
  <si>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</si>
  <si>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</si>
  <si>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</si>
  <si>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</si>
  <si>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</si>
  <si>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</si>
  <si>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</si>
  <si>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</si>
  <si>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</si>
  <si>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</si>
  <si>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</si>
  <si>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</si>
  <si>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</si>
  <si>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</si>
  <si>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</si>
  <si>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</si>
  <si>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</si>
  <si>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</si>
  <si>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</si>
  <si>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</si>
  <si>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</si>
  <si>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</si>
  <si>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</si>
  <si>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</si>
  <si>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</si>
  <si>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</si>
  <si>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</si>
  <si>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</si>
  <si>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</si>
  <si>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</si>
  <si>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</si>
  <si>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</si>
  <si>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</si>
  <si>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</si>
  <si>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</si>
  <si>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</si>
  <si>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</si>
  <si>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</si>
  <si>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</si>
  <si>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</si>
  <si>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</si>
  <si>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</si>
  <si>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</si>
  <si>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</si>
  <si>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</si>
  <si>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</si>
  <si>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</si>
  <si>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</si>
  <si>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</si>
  <si>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</si>
  <si>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</si>
  <si>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</si>
  <si>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</si>
  <si>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</si>
  <si>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</si>
  <si>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</si>
  <si>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</si>
  <si>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</si>
  <si>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</si>
  <si>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</si>
  <si>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</si>
  <si>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</si>
  <si>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</si>
  <si>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</si>
  <si>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</si>
  <si>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</si>
  <si>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</si>
  <si>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</si>
  <si>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</si>
  <si>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</si>
  <si>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</si>
  <si>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</si>
  <si>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</si>
  <si>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</si>
  <si>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</si>
  <si>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</si>
  <si>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</si>
  <si>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</si>
  <si>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</si>
  <si>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</si>
  <si>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</si>
  <si>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</si>
  <si>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</si>
  <si>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</si>
  <si>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</si>
  <si>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</si>
  <si>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</si>
  <si>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</si>
  <si>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</si>
  <si>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</si>
  <si>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</si>
  <si>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</si>
  <si>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</si>
  <si>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</si>
  <si>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</si>
  <si>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</si>
  <si>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</si>
  <si>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</si>
  <si>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</si>
  <si>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</si>
  <si>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</si>
  <si>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</si>
  <si>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</si>
  <si>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</si>
  <si>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</si>
  <si>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</si>
  <si>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</si>
  <si>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</si>
  <si>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</si>
  <si>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</si>
  <si>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</si>
  <si>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</si>
  <si>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</si>
  <si>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</si>
  <si>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</si>
  <si>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</si>
  <si>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</si>
  <si>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</si>
  <si>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</si>
  <si>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</si>
  <si>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</si>
  <si>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</si>
  <si>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</si>
  <si>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</si>
  <si>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</si>
  <si>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</si>
  <si>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</si>
  <si>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</si>
  <si>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</si>
  <si>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</si>
  <si>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</si>
  <si>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</si>
  <si>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</si>
  <si>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</si>
  <si>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</si>
  <si>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</si>
  <si>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</si>
  <si>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</si>
  <si>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</si>
  <si>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</si>
  <si>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</si>
  <si>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</si>
  <si>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</si>
  <si>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</si>
  <si>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</si>
  <si>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</si>
  <si>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</si>
  <si>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</si>
  <si>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</si>
  <si>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</si>
  <si>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</si>
  <si>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</si>
  <si>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</si>
  <si>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</si>
  <si>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</si>
  <si>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</si>
  <si>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</si>
  <si>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</si>
  <si>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</si>
  <si>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</si>
  <si>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</si>
  <si>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</si>
  <si>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</si>
  <si>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</si>
  <si>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</si>
  <si>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</si>
  <si>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</si>
  <si>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</si>
  <si>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</si>
  <si>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</si>
  <si>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</si>
  <si>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</si>
  <si>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</si>
  <si>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</si>
  <si>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</si>
  <si>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</si>
  <si>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</si>
  <si>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</si>
  <si>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</si>
  <si>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</si>
  <si>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</si>
  <si>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</si>
  <si>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</si>
  <si>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</si>
  <si>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</si>
  <si>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</si>
  <si>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</si>
  <si>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</si>
  <si>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</si>
  <si>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</si>
  <si>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</si>
  <si>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</si>
  <si>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</si>
  <si>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</si>
  <si>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</si>
  <si>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</si>
  <si>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</si>
  <si>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</si>
  <si>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</si>
  <si>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</si>
  <si>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</si>
  <si>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</si>
  <si>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</si>
  <si>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</si>
  <si>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</si>
  <si>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</si>
  <si>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</si>
  <si>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</si>
  <si>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</si>
  <si>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</si>
  <si>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</si>
  <si>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</si>
  <si>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</si>
  <si>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</si>
  <si>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</si>
  <si>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</si>
  <si>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</si>
  <si>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</si>
  <si>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</si>
  <si>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</si>
  <si>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</si>
  <si>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</si>
  <si>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</si>
  <si>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</si>
  <si>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</si>
  <si>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</si>
  <si>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</si>
  <si>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</si>
  <si>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</si>
  <si>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</si>
  <si>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</si>
  <si>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</si>
  <si>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</si>
  <si>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</si>
  <si>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</si>
  <si>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</si>
  <si>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</si>
  <si>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</si>
  <si>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</si>
  <si>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</si>
  <si>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</si>
  <si>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</si>
  <si>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</si>
  <si>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</si>
  <si>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</si>
  <si>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</si>
  <si>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</si>
  <si>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</si>
  <si>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</si>
  <si>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</si>
  <si>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</si>
  <si>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</si>
  <si>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</si>
  <si>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</si>
  <si>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</si>
  <si>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</si>
  <si>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</si>
  <si>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</si>
  <si>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</si>
  <si>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</si>
  <si>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</si>
  <si>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</si>
  <si>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</si>
  <si>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</si>
  <si>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</si>
  <si>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</si>
  <si>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</si>
  <si>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</si>
  <si>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</si>
  <si>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</si>
  <si>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</si>
  <si>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</si>
  <si>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</si>
  <si>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</si>
  <si>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</si>
  <si>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</si>
  <si>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</si>
  <si>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</si>
  <si>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</si>
  <si>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</si>
  <si>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</si>
  <si>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</si>
  <si>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</si>
  <si>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</si>
  <si>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</si>
  <si>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</si>
  <si>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</si>
  <si>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</si>
  <si>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</si>
  <si>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</si>
  <si>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</si>
  <si>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</si>
  <si>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</si>
  <si>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</si>
  <si>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</si>
  <si>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</si>
  <si>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</si>
  <si>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</si>
  <si>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</si>
  <si>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</si>
  <si>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</si>
  <si>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</si>
  <si>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</si>
  <si>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</si>
  <si>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</si>
  <si>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</si>
  <si>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</si>
  <si>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</si>
  <si>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</si>
  <si>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</si>
  <si>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</si>
  <si>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</si>
  <si>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</si>
  <si>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</si>
  <si>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</si>
  <si>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</si>
  <si>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</si>
  <si>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</si>
  <si>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</si>
  <si>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</si>
  <si>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</si>
  <si>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</si>
  <si>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</si>
  <si>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</si>
  <si>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</si>
  <si>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</si>
  <si>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</si>
  <si>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</si>
  <si>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</si>
  <si>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</si>
  <si>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</si>
  <si>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</si>
  <si>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</si>
  <si>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</si>
  <si>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</si>
  <si>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</si>
  <si>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</si>
  <si>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</si>
  <si>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</si>
  <si>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</si>
  <si>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</si>
  <si>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</si>
  <si>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</si>
  <si>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</si>
  <si>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</si>
  <si>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</si>
  <si>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</si>
  <si>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</si>
  <si>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</si>
  <si>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</si>
  <si>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</si>
  <si>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</si>
  <si>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</si>
  <si>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</si>
  <si>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</si>
  <si>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</si>
  <si>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</si>
  <si>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</si>
  <si>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</si>
  <si>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</si>
  <si>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</si>
  <si>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</si>
  <si>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</si>
  <si>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</si>
  <si>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</si>
  <si>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</si>
  <si>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</si>
  <si>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</si>
  <si>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</si>
  <si>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</si>
  <si>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</si>
  <si>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</si>
  <si>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</si>
  <si>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</si>
  <si>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</si>
  <si>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</si>
  <si>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</si>
  <si>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</si>
  <si>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</si>
  <si>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</si>
  <si>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</si>
  <si>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</si>
  <si>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</si>
  <si>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</si>
  <si>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</si>
  <si>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</si>
  <si>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</si>
  <si>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</si>
  <si>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</si>
  <si>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</si>
  <si>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</si>
  <si>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</si>
  <si>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</si>
  <si>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</si>
  <si>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</si>
  <si>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</si>
  <si>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</si>
  <si>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</si>
  <si>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</si>
  <si>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</si>
  <si>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</si>
  <si>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</si>
  <si>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</si>
  <si>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</si>
  <si>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</si>
  <si>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</si>
  <si>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</si>
  <si>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</si>
  <si>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</si>
  <si>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</si>
  <si>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</si>
  <si>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</si>
  <si>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</si>
  <si>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</si>
  <si>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</si>
  <si>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</si>
  <si>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</si>
  <si>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</si>
  <si>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</si>
  <si>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</si>
  <si>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</si>
  <si>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</si>
  <si>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</si>
  <si>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</si>
  <si>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</si>
  <si>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</si>
  <si>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</si>
  <si>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</si>
  <si>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</si>
  <si>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</si>
  <si>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</si>
  <si>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</si>
  <si>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</si>
  <si>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</si>
  <si>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</si>
  <si>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</si>
  <si>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</si>
  <si>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</si>
  <si>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</si>
  <si>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</si>
  <si>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</si>
  <si>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</si>
  <si>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</si>
  <si>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</si>
  <si>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</si>
  <si>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</si>
  <si>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</si>
  <si>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</si>
  <si>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</si>
  <si>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</si>
  <si>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</si>
  <si>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</si>
  <si>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</si>
  <si>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</si>
  <si>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</si>
  <si>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</si>
  <si>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</si>
  <si>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</si>
  <si>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</si>
  <si>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</si>
  <si>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</si>
  <si>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</si>
  <si>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</si>
  <si>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</si>
  <si>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</si>
  <si>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</si>
  <si>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</si>
  <si>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</si>
  <si>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</si>
  <si>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</si>
  <si>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</si>
  <si>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</si>
  <si>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</si>
  <si>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</si>
  <si>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</si>
  <si>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</si>
  <si>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</si>
  <si>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</si>
  <si>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</si>
  <si>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</si>
  <si>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</si>
  <si>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</si>
  <si>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</si>
  <si>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</si>
  <si>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</si>
  <si>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</si>
  <si>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</si>
  <si>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</si>
  <si>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</si>
  <si>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</si>
  <si>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</si>
  <si>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</si>
  <si>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</si>
  <si>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</si>
  <si>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</si>
  <si>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</si>
  <si>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</si>
  <si>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</si>
  <si>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</si>
  <si>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</si>
  <si>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</si>
  <si>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</si>
  <si>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</si>
  <si>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</si>
  <si>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</si>
  <si>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</si>
  <si>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</si>
  <si>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</si>
  <si>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</si>
  <si>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</si>
  <si>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</si>
  <si>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</si>
  <si>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</si>
  <si>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</si>
  <si>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</si>
  <si>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</si>
  <si>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</si>
  <si>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</si>
  <si>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</si>
  <si>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</si>
  <si>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</si>
  <si>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</si>
  <si>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</si>
  <si>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</si>
  <si>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</si>
  <si>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</si>
  <si>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</si>
  <si>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</si>
  <si>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</si>
  <si>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</si>
  <si>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</si>
  <si>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</si>
  <si>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</si>
  <si>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</si>
  <si>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</si>
  <si>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</si>
  <si>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</si>
  <si>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</si>
  <si>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</si>
  <si>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</si>
  <si>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</si>
  <si>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</si>
  <si>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</si>
  <si>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</si>
  <si>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</si>
  <si>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</si>
  <si>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</si>
  <si>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</si>
  <si>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</si>
  <si>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</si>
  <si>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</si>
  <si>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</si>
  <si>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</si>
  <si>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</si>
  <si>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</si>
  <si>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</si>
  <si>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</si>
  <si>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</si>
  <si>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</si>
  <si>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</si>
  <si>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</si>
  <si>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</si>
  <si>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</si>
  <si>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</si>
  <si>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</si>
  <si>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</si>
  <si>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</si>
  <si>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</si>
  <si>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</si>
  <si>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</si>
  <si>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</si>
  <si>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</si>
  <si>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</si>
  <si>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</si>
  <si>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</si>
  <si>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</si>
  <si>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</si>
  <si>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</si>
  <si>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</si>
  <si>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</si>
  <si>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</si>
  <si>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</si>
  <si>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</si>
  <si>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</si>
  <si>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</si>
  <si>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</si>
  <si>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</si>
  <si>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</si>
  <si>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</si>
  <si>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</si>
  <si>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</si>
  <si>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</si>
  <si>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</si>
  <si>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</si>
  <si>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</si>
  <si>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</si>
  <si>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</si>
  <si>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</si>
  <si>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</si>
  <si>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</si>
  <si>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</si>
  <si>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</si>
  <si>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</si>
  <si>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</si>
  <si>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</si>
  <si>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</si>
  <si>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</si>
  <si>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</si>
  <si>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</si>
  <si>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</si>
  <si>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</si>
  <si>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</si>
  <si>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</si>
  <si>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</si>
  <si>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</si>
  <si>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</si>
  <si>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</si>
  <si>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</si>
  <si>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</si>
  <si>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</si>
  <si>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</si>
  <si>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</si>
  <si>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</si>
  <si>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</si>
  <si>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</si>
  <si>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</si>
  <si>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</si>
  <si>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</si>
  <si>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</si>
  <si>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</si>
  <si>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</si>
  <si>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</si>
  <si>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</si>
  <si>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</si>
  <si>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</si>
  <si>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</si>
  <si>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</si>
  <si>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</si>
  <si>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</si>
  <si>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</si>
  <si>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</si>
  <si>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</si>
  <si>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</si>
  <si>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</si>
  <si>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</si>
  <si>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</si>
  <si>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</si>
  <si>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</si>
  <si>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</si>
  <si>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</si>
  <si>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</si>
  <si>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</si>
  <si>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</si>
  <si>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</si>
  <si>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</si>
  <si>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</si>
  <si>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</si>
  <si>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</si>
  <si>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</si>
  <si>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</si>
  <si>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</si>
  <si>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</si>
  <si>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</si>
  <si>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</si>
  <si>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</si>
  <si>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</si>
  <si>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</si>
  <si>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</si>
  <si>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</si>
  <si>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</si>
  <si>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</si>
  <si>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</si>
  <si>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</si>
  <si>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</si>
  <si>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</si>
  <si>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</si>
  <si>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</si>
  <si>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</si>
  <si>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</si>
  <si>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</si>
  <si>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</si>
  <si>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</si>
  <si>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</si>
  <si>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</si>
  <si>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</si>
  <si>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</si>
  <si>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</si>
  <si>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</si>
  <si>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</si>
  <si>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</si>
  <si>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</si>
  <si>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</si>
  <si>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</si>
  <si>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</si>
  <si>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</si>
  <si>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</si>
  <si>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</si>
  <si>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</si>
  <si>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</si>
  <si>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</si>
  <si>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</si>
  <si>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</si>
  <si>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</si>
  <si>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</si>
  <si>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</si>
  <si>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</si>
  <si>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</si>
  <si>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</si>
  <si>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</si>
  <si>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</si>
  <si>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</si>
  <si>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</si>
  <si>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</si>
  <si>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</si>
  <si>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</si>
  <si>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</si>
  <si>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</si>
  <si>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</si>
  <si>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</si>
  <si>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</si>
  <si>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</si>
  <si>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</si>
  <si>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</si>
  <si>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</si>
  <si>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</si>
  <si>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</si>
  <si>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</si>
  <si>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</si>
  <si>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</si>
  <si>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</si>
  <si>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</si>
  <si>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</si>
  <si>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</si>
  <si>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</si>
  <si>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</si>
  <si>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</si>
  <si>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</si>
  <si>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</si>
  <si>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</si>
  <si>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</si>
  <si>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</si>
  <si>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</si>
  <si>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</si>
  <si>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</si>
  <si>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</si>
  <si>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</si>
  <si>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</si>
  <si>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</si>
  <si>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</si>
  <si>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</si>
  <si>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</si>
  <si>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</si>
  <si>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</si>
  <si>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</si>
  <si>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</si>
  <si>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</si>
  <si>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</si>
  <si>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</si>
  <si>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</si>
  <si>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</si>
  <si>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</si>
  <si>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</si>
  <si>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</si>
  <si>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</si>
  <si>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</si>
  <si>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</si>
  <si>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</si>
  <si>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</si>
  <si>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</si>
  <si>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</si>
  <si>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</si>
  <si>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</si>
  <si>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</si>
  <si>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</si>
  <si>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</si>
  <si>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</si>
  <si>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</si>
  <si>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</si>
  <si>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</si>
  <si>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</si>
  <si>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</si>
  <si>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</si>
  <si>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</si>
  <si>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</si>
  <si>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</si>
  <si>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</si>
  <si>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</si>
  <si>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</si>
  <si>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</si>
  <si>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</si>
  <si>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</si>
  <si>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</si>
  <si>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</si>
  <si>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</si>
  <si>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</si>
  <si>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</si>
  <si>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</si>
  <si>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</si>
  <si>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</si>
  <si>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</si>
  <si>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</si>
  <si>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</si>
  <si>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</si>
  <si>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</si>
  <si>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</si>
  <si>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</si>
  <si>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</si>
  <si>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</si>
  <si>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</si>
  <si>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</si>
  <si>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</si>
  <si>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</si>
  <si>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</si>
  <si>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</si>
  <si>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</si>
  <si>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</si>
  <si>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</si>
  <si>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</si>
  <si>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</si>
  <si>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</si>
  <si>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</si>
  <si>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</si>
  <si>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</si>
  <si>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</si>
  <si>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</si>
  <si>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</si>
  <si>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</si>
  <si>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</si>
  <si>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</si>
  <si>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</si>
  <si>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</si>
  <si>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</si>
  <si>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</si>
  <si>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</si>
  <si>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</si>
  <si>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</si>
  <si>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</si>
  <si>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</si>
  <si>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</si>
  <si>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</si>
  <si>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</si>
  <si>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</si>
  <si>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</si>
  <si>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</si>
  <si>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</si>
  <si>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</si>
  <si>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</si>
  <si>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</si>
  <si>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</si>
  <si>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</si>
  <si>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</si>
  <si>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</si>
  <si>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</si>
  <si>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</si>
  <si>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</si>
  <si>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</si>
  <si>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</si>
  <si>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</si>
  <si>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</si>
  <si>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</si>
  <si>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</si>
  <si>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</si>
  <si>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</si>
  <si>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</si>
  <si>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</si>
  <si>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</si>
  <si>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</si>
  <si>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</si>
  <si>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</si>
  <si>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</si>
  <si>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</si>
  <si>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</si>
  <si>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</si>
  <si>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</si>
  <si>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</si>
  <si>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</si>
  <si>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</si>
  <si>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</si>
  <si>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</si>
  <si>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</si>
  <si>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</si>
  <si>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</si>
  <si>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</si>
  <si>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</si>
  <si>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</si>
  <si>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</si>
  <si>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</si>
  <si>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</si>
  <si>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</si>
  <si>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</si>
  <si>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</si>
  <si>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</si>
  <si>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</si>
  <si>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</si>
  <si>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</si>
  <si>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</si>
  <si>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</si>
  <si>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</si>
  <si>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</si>
  <si>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</si>
  <si>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</si>
  <si>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</si>
  <si>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</si>
  <si>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</si>
  <si>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</si>
  <si>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</si>
  <si>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</si>
  <si>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</si>
  <si>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</si>
  <si>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</si>
  <si>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</si>
  <si>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</si>
  <si>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</si>
  <si>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</si>
  <si>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</si>
  <si>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</si>
  <si>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</si>
  <si>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</si>
  <si>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</si>
  <si>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</si>
  <si>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</si>
  <si>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</si>
  <si>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</si>
  <si>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</si>
  <si>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</si>
  <si>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</si>
  <si>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</si>
  <si>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</si>
  <si>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</si>
  <si>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</si>
  <si>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</si>
  <si>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</si>
  <si>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</si>
  <si>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</si>
  <si>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</si>
  <si>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</si>
  <si>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</si>
  <si>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</si>
  <si>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</si>
  <si>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</si>
  <si>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</si>
  <si>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</si>
  <si>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</si>
  <si>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</si>
  <si>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</si>
  <si>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</si>
  <si>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</si>
  <si>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</si>
  <si>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</si>
  <si>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</si>
  <si>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</si>
  <si>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</si>
  <si>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</si>
  <si>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</si>
  <si>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</si>
  <si>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</si>
  <si>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</si>
  <si>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</si>
  <si>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</si>
  <si>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</si>
  <si>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</si>
  <si>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</si>
  <si>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</si>
  <si>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</si>
  <si>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</si>
  <si>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</si>
  <si>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</si>
  <si>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</si>
  <si>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</si>
  <si>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</si>
  <si>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</si>
  <si>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</si>
  <si>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</si>
  <si>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</si>
  <si>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</si>
  <si>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</si>
  <si>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</si>
  <si>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</si>
  <si>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</si>
  <si>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</si>
  <si>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</si>
  <si>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</si>
  <si>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</si>
  <si>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</si>
  <si>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</si>
  <si>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</si>
  <si>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</si>
  <si>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</si>
  <si>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</si>
  <si>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</si>
  <si>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</si>
  <si>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</si>
  <si>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</si>
  <si>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</si>
  <si>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</si>
  <si>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</si>
  <si>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</si>
  <si>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</si>
  <si>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</si>
  <si>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</si>
  <si>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</si>
  <si>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</si>
  <si>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</si>
  <si>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</si>
  <si>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</si>
  <si>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</si>
  <si>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</si>
  <si>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</si>
  <si>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</si>
  <si>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</si>
  <si>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</si>
  <si>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</si>
  <si>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</si>
  <si>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</si>
  <si>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</si>
  <si>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</si>
  <si>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</si>
  <si>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</si>
  <si>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</si>
  <si>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</si>
  <si>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</si>
  <si>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</si>
  <si>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</si>
  <si>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</si>
  <si>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</si>
  <si>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</si>
  <si>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</si>
  <si>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</si>
  <si>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</si>
  <si>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</si>
  <si>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</si>
  <si>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</si>
  <si>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</si>
  <si>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</si>
  <si>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</si>
  <si>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</si>
  <si>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</si>
  <si>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</si>
  <si>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</si>
  <si>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</si>
  <si>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</si>
  <si>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</si>
  <si>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</si>
  <si>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</si>
  <si>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</si>
  <si>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</si>
  <si>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</si>
  <si>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</si>
  <si>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</si>
  <si>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</si>
  <si>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</si>
  <si>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</si>
  <si>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</si>
  <si>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</si>
  <si>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</si>
  <si>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</si>
  <si>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</si>
  <si>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</si>
  <si>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</si>
  <si>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</si>
  <si>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</si>
  <si>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</si>
  <si>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</si>
  <si>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</si>
  <si>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</si>
  <si>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</si>
  <si>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</si>
  <si>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</si>
  <si>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</si>
  <si>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</si>
  <si>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</si>
  <si>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</si>
  <si>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</si>
  <si>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</si>
  <si>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</si>
  <si>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</si>
  <si>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</si>
  <si>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</si>
  <si>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</si>
  <si>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</si>
  <si>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</si>
  <si>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</si>
  <si>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</si>
  <si>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</si>
  <si>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</si>
  <si>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</si>
  <si>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</si>
  <si>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</si>
  <si>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</si>
  <si>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</si>
  <si>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</si>
  <si>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</si>
  <si>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</si>
  <si>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</si>
  <si>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</si>
  <si>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</si>
  <si>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</si>
  <si>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</si>
  <si>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</si>
  <si>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</si>
  <si>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</si>
  <si>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</si>
  <si>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</si>
  <si>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</si>
  <si>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</si>
  <si>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</si>
  <si>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</si>
  <si>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</si>
  <si>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</si>
  <si>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</si>
  <si>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</si>
  <si>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</si>
  <si>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</si>
  <si>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</si>
  <si>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</si>
  <si>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</si>
  <si>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</si>
  <si>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</si>
  <si>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</si>
  <si>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</si>
  <si>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</si>
  <si>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</si>
  <si>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</si>
  <si>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</si>
  <si>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</si>
  <si>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</si>
  <si>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</si>
  <si>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</si>
  <si>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</si>
  <si>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</si>
  <si>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</si>
  <si>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</si>
  <si>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</si>
  <si>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</si>
  <si>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</si>
  <si>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</si>
  <si>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</si>
  <si>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</si>
  <si>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</si>
  <si>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</si>
  <si>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</si>
  <si>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</si>
  <si>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</si>
  <si>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</si>
  <si>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</si>
  <si>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</si>
  <si>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</si>
  <si>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</si>
  <si>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</si>
  <si>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</si>
  <si>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</si>
  <si>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</si>
  <si>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</si>
  <si>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</si>
  <si>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</si>
  <si>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</si>
  <si>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</si>
  <si>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</si>
  <si>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</si>
  <si>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</si>
  <si>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</si>
  <si>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</si>
  <si>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</si>
  <si>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</si>
  <si>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</si>
  <si>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</si>
  <si>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</si>
  <si>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</si>
  <si>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</si>
  <si>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</si>
  <si>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</si>
  <si>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</si>
  <si>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</si>
  <si>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</si>
  <si>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</si>
  <si>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</si>
  <si>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</si>
  <si>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</si>
  <si>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</si>
  <si>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</si>
  <si>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</si>
  <si>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</si>
  <si>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</si>
  <si>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</si>
  <si>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</si>
  <si>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</si>
  <si>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</si>
  <si>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</si>
  <si>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</si>
  <si>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</si>
  <si>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</si>
  <si>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</si>
  <si>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</si>
  <si>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</si>
  <si>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</si>
  <si>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</si>
  <si>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</si>
  <si>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</si>
  <si>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</si>
  <si>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</si>
  <si>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</si>
  <si>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</si>
  <si>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</si>
  <si>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</si>
  <si>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</si>
  <si>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</si>
  <si>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</si>
  <si>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</si>
  <si>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</si>
  <si>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</si>
  <si>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</si>
  <si>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</si>
  <si>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</si>
  <si>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</si>
  <si>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</si>
  <si>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</si>
  <si>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</si>
  <si>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</si>
  <si>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</si>
  <si>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</si>
  <si>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</si>
  <si>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</si>
  <si>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</si>
  <si>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</si>
  <si>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</si>
  <si>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</si>
  <si>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</si>
  <si>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</si>
  <si>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</si>
  <si>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</si>
  <si>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</si>
  <si>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</si>
  <si>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</si>
  <si>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</si>
  <si>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</si>
  <si>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</si>
  <si>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</si>
  <si>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</si>
  <si>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</si>
  <si>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</si>
  <si>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</si>
  <si>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</si>
  <si>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</si>
  <si>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</si>
  <si>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</si>
  <si>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</si>
  <si>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</si>
  <si>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</si>
  <si>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</si>
  <si>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</si>
  <si>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</si>
  <si>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</si>
  <si>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</si>
  <si>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</si>
  <si>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</si>
  <si>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</si>
  <si>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</si>
  <si>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</si>
  <si>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</si>
  <si>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</si>
  <si>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</si>
  <si>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</si>
  <si>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</si>
  <si>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</si>
  <si>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</si>
  <si>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</si>
  <si>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</si>
  <si>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</si>
  <si>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</si>
  <si>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</si>
  <si>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</si>
  <si>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</si>
  <si>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</si>
  <si>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</si>
  <si>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</si>
  <si>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</si>
  <si>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</si>
  <si>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</si>
  <si>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</si>
  <si>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</si>
  <si>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</si>
  <si>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</si>
  <si>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</si>
  <si>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</si>
  <si>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</si>
  <si>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</si>
  <si>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</si>
  <si>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</si>
  <si>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</si>
  <si>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</si>
  <si>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</si>
  <si>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</si>
  <si>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</si>
  <si>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</si>
  <si>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</si>
  <si>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</si>
  <si>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</si>
  <si>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</si>
  <si>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</si>
  <si>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</si>
  <si>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</si>
  <si>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</si>
  <si>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</si>
  <si>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</si>
  <si>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</si>
  <si>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</si>
  <si>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</si>
  <si>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</si>
  <si>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</si>
  <si>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</si>
  <si>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</si>
  <si>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</si>
  <si>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</si>
  <si>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</si>
  <si>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</si>
  <si>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</si>
  <si>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</si>
  <si>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</si>
  <si>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</si>
  <si>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</si>
  <si>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</si>
  <si>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</si>
  <si>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</si>
  <si>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</si>
  <si>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</si>
  <si>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</si>
  <si>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</si>
  <si>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</si>
  <si>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</si>
  <si>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</si>
  <si>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</si>
  <si>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</si>
  <si>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</si>
  <si>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</si>
  <si>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</si>
  <si>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</si>
  <si>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</si>
  <si>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</si>
  <si>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</si>
  <si>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</si>
  <si>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</si>
  <si>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</si>
  <si>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</si>
  <si>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</si>
  <si>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</si>
  <si>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</si>
  <si>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</si>
  <si>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</si>
  <si>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</si>
  <si>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</si>
  <si>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</si>
  <si>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</si>
  <si>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</si>
  <si>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</si>
  <si>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</si>
  <si>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</si>
  <si>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</si>
  <si>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</si>
  <si>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</si>
  <si>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</si>
  <si>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</si>
  <si>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</si>
  <si>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</si>
  <si>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</si>
  <si>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</si>
  <si>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</si>
  <si>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</si>
  <si>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</si>
  <si>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</si>
  <si>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</si>
  <si>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</si>
  <si>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</si>
  <si>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</si>
  <si>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</si>
  <si>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</si>
  <si>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</si>
  <si>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</si>
  <si>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</si>
  <si>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</si>
  <si>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</si>
  <si>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</si>
  <si>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</si>
  <si>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</si>
  <si>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</si>
  <si>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</si>
  <si>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</si>
  <si>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</si>
  <si>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</si>
  <si>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</si>
  <si>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</si>
  <si>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</si>
  <si>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</si>
  <si>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</si>
  <si>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</si>
  <si>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</si>
  <si>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</si>
  <si>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</si>
  <si>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</si>
  <si>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</si>
  <si>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</si>
  <si>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</si>
  <si>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</si>
  <si>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</si>
  <si>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</si>
  <si>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</si>
  <si>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</si>
  <si>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</si>
  <si>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</si>
  <si>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</si>
  <si>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</si>
  <si>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</si>
  <si>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</si>
  <si>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</si>
  <si>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</si>
  <si>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</si>
  <si>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</si>
  <si>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</si>
  <si>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</si>
  <si>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</si>
  <si>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</si>
  <si>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</si>
  <si>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</si>
  <si>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</si>
  <si>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</si>
  <si>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</si>
  <si>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</si>
  <si>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</si>
  <si>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</si>
  <si>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</si>
  <si>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</si>
  <si>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</si>
  <si>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</si>
  <si>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</si>
  <si>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</si>
  <si>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</si>
  <si>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</si>
  <si>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</si>
  <si>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</si>
  <si>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</si>
  <si>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</si>
  <si>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</si>
  <si>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</si>
  <si>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</si>
  <si>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</si>
  <si>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</si>
  <si>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</si>
  <si>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</si>
  <si>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</si>
  <si>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</si>
  <si>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</si>
  <si>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</si>
  <si>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</si>
  <si>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</si>
  <si>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</si>
  <si>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</si>
  <si>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</si>
  <si>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</si>
  <si>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</si>
  <si>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</si>
  <si>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</si>
  <si>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</si>
  <si>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</si>
  <si>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</si>
  <si>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</si>
  <si>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</si>
  <si>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</si>
  <si>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</si>
  <si>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</si>
  <si>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</si>
  <si>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</si>
  <si>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</si>
  <si>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</si>
  <si>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</si>
  <si>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</si>
  <si>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</si>
  <si>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</si>
  <si>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</si>
  <si>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</si>
  <si>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</si>
  <si>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</si>
  <si>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</si>
  <si>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</si>
  <si>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</si>
  <si>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</si>
  <si>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</si>
  <si>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</si>
  <si>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</si>
  <si>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</si>
  <si>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</si>
  <si>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</si>
  <si>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</si>
  <si>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</si>
  <si>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</si>
  <si>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</si>
  <si>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</si>
  <si>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</si>
  <si>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</si>
  <si>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</si>
  <si>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</si>
  <si>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</si>
  <si>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</si>
  <si>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</si>
  <si>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</si>
  <si>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</si>
  <si>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</si>
  <si>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</si>
  <si>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</si>
  <si>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</si>
  <si>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</si>
  <si>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</si>
  <si>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</si>
  <si>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</si>
  <si>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</si>
  <si>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</si>
  <si>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</si>
  <si>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</si>
  <si>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</si>
  <si>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</si>
  <si>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</si>
  <si>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</si>
  <si>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</si>
  <si>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</si>
  <si>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</si>
  <si>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</si>
  <si>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</si>
  <si>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</si>
  <si>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</si>
  <si>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</si>
  <si>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</si>
  <si>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</si>
  <si>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</si>
  <si>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</si>
  <si>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</si>
  <si>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</si>
  <si>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</si>
  <si>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</si>
  <si>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</si>
  <si>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</si>
  <si>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</si>
  <si>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</si>
  <si>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</si>
  <si>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</si>
  <si>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</si>
  <si>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</si>
  <si>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</si>
  <si>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</si>
  <si>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</si>
  <si>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</si>
  <si>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</si>
  <si>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</si>
  <si>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</si>
  <si>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</si>
  <si>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</si>
  <si>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</si>
  <si>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</si>
  <si>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</si>
  <si>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</si>
  <si>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</si>
  <si>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</si>
  <si>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</si>
  <si>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</si>
  <si>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</si>
  <si>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</si>
  <si>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</si>
  <si>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</si>
  <si>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</si>
  <si>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</si>
  <si>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</si>
  <si>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</si>
  <si>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</si>
  <si>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</si>
  <si>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</si>
  <si>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</si>
  <si>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</si>
  <si>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</si>
  <si>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</si>
  <si>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</si>
  <si>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</si>
  <si>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</si>
  <si>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</si>
  <si>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</si>
  <si>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</si>
  <si>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</si>
  <si>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</si>
  <si>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</si>
  <si>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</si>
  <si>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</si>
  <si>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</si>
  <si>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</si>
  <si>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</si>
  <si>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</si>
  <si>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</si>
  <si>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</si>
  <si>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</si>
  <si>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</si>
  <si>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</si>
  <si>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</si>
  <si>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</si>
  <si>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</si>
  <si>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</si>
  <si>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</si>
  <si>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</si>
  <si>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</si>
  <si>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</si>
  <si>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</si>
  <si>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</si>
  <si>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</si>
  <si>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</si>
  <si>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</si>
  <si>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</si>
  <si>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</si>
  <si>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</si>
  <si>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</si>
  <si>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</si>
  <si>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</si>
  <si>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</si>
  <si>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</si>
  <si>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</si>
  <si>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</si>
  <si>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</si>
  <si>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</si>
  <si>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</si>
  <si>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</si>
  <si>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</si>
  <si>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</si>
  <si>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</si>
  <si>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</si>
  <si>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</si>
  <si>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</si>
  <si>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</si>
  <si>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</si>
  <si>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</si>
  <si>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</si>
  <si>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</si>
  <si>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</si>
  <si>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</si>
  <si>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</si>
  <si>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</si>
  <si>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</si>
  <si>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</si>
  <si>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</si>
  <si>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</si>
  <si>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</si>
  <si>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</si>
  <si>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</si>
  <si>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</si>
  <si>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</si>
  <si>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</si>
  <si>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</si>
  <si>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</si>
  <si>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</si>
  <si>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</si>
  <si>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</si>
  <si>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</si>
  <si>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</si>
  <si>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</si>
  <si>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</si>
  <si>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</si>
  <si>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</si>
  <si>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</si>
  <si>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</si>
  <si>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</si>
  <si>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</si>
  <si>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</si>
  <si>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</si>
  <si>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</si>
  <si>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</si>
  <si>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</si>
  <si>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</si>
  <si>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</si>
  <si>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</si>
  <si>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</si>
  <si>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</si>
  <si>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</si>
  <si>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</si>
  <si>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</si>
  <si>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</si>
  <si>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</si>
  <si>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</si>
  <si>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</si>
  <si>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</si>
  <si>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</si>
  <si>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</si>
  <si>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</si>
  <si>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</si>
  <si>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</si>
  <si>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</si>
  <si>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</si>
  <si>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</si>
  <si>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</si>
  <si>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</si>
  <si>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</si>
  <si>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</si>
  <si>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</si>
  <si>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</si>
  <si>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</si>
  <si>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</si>
  <si>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</si>
  <si>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</si>
  <si>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</si>
  <si>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</si>
  <si>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</si>
  <si>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</si>
  <si>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</si>
  <si>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</si>
  <si>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</si>
  <si>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</si>
  <si>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</si>
  <si>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</si>
  <si>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</si>
  <si>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</si>
  <si>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</si>
  <si>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</si>
  <si>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</si>
  <si>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</si>
  <si>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</si>
  <si>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</si>
  <si>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</si>
  <si>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</si>
  <si>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</si>
  <si>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</si>
  <si>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</si>
  <si>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</si>
  <si>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</si>
  <si>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</si>
  <si>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</si>
  <si>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</si>
  <si>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</si>
  <si>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</si>
  <si>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</si>
  <si>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</si>
  <si>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</si>
  <si>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</si>
  <si>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</si>
  <si>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</si>
  <si>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</si>
  <si>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</si>
  <si>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</si>
  <si>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</si>
  <si>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</si>
  <si>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</si>
  <si>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</si>
  <si>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</si>
  <si>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</si>
  <si>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</si>
  <si>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</si>
  <si>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</si>
  <si>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</si>
  <si>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</si>
  <si>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</si>
  <si>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</si>
  <si>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</si>
  <si>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</si>
  <si>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</si>
  <si>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</si>
  <si>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</si>
  <si>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</si>
  <si>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</si>
  <si>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</si>
  <si>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</si>
  <si>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</si>
  <si>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</si>
  <si>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</si>
  <si>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</si>
  <si>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</si>
  <si>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</si>
  <si>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</si>
  <si>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</si>
  <si>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</si>
  <si>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</si>
  <si>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</si>
  <si>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</si>
  <si>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</si>
  <si>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</si>
  <si>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</si>
  <si>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</si>
  <si>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</si>
  <si>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</si>
  <si>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</si>
  <si>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</si>
  <si>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</si>
  <si>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</si>
  <si>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</si>
  <si>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</si>
  <si>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</si>
  <si>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</si>
  <si>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</si>
  <si>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</si>
  <si>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</si>
  <si>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</si>
  <si>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</si>
  <si>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</si>
  <si>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</si>
  <si>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</si>
  <si>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</si>
  <si>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</si>
  <si>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</si>
  <si>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</si>
  <si>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</si>
  <si>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</si>
  <si>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</si>
  <si>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</si>
  <si>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</si>
  <si>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</si>
  <si>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</si>
  <si>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</si>
  <si>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</si>
  <si>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</si>
  <si>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</si>
  <si>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</si>
  <si>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</si>
  <si>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</si>
  <si>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</si>
  <si>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</si>
  <si>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</si>
  <si>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</si>
  <si>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</si>
  <si>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</si>
  <si>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</si>
  <si>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</si>
  <si>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</si>
  <si>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</si>
  <si>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</si>
  <si>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</si>
  <si>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</si>
  <si>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</si>
  <si>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</si>
  <si>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</si>
  <si>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</si>
  <si>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</si>
  <si>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</si>
  <si>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</si>
  <si>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</si>
  <si>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</si>
  <si>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</si>
  <si>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</si>
  <si>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</si>
  <si>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</si>
  <si>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</si>
  <si>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</si>
  <si>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</si>
  <si>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</si>
  <si>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</si>
  <si>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</si>
  <si>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</si>
  <si>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</si>
  <si>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</si>
  <si>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</si>
  <si>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</si>
  <si>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</si>
  <si>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</si>
  <si>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</si>
  <si>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</si>
  <si>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</si>
  <si>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</si>
  <si>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</si>
  <si>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</si>
  <si>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</si>
  <si>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</si>
  <si>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</si>
  <si>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</si>
  <si>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</si>
  <si>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</si>
  <si>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</si>
  <si>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</si>
  <si>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</si>
  <si>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</si>
  <si>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</si>
  <si>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</si>
  <si>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</si>
  <si>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</si>
  <si>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</si>
  <si>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</si>
  <si>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</si>
  <si>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</si>
  <si>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</si>
  <si>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</si>
  <si>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</si>
  <si>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</si>
  <si>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</si>
  <si>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</si>
  <si>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</si>
  <si>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</si>
  <si>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</si>
  <si>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</si>
  <si>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</si>
  <si>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</si>
  <si>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</si>
  <si>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</si>
  <si>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</si>
  <si>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</si>
  <si>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</si>
  <si>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</si>
  <si>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</si>
  <si>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</si>
  <si>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</si>
  <si>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</si>
  <si>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</si>
  <si>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</si>
  <si>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</si>
  <si>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</si>
  <si>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</si>
  <si>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</si>
  <si>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</si>
  <si>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</si>
  <si>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</si>
  <si>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</si>
  <si>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</si>
  <si>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</si>
  <si>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</si>
  <si>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</si>
  <si>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</si>
  <si>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</si>
  <si>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</si>
  <si>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</si>
  <si>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</si>
  <si>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</si>
  <si>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</si>
  <si>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</si>
  <si>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</si>
  <si>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</si>
  <si>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</si>
  <si>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</si>
  <si>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</si>
  <si>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</si>
  <si>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</si>
  <si>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</si>
  <si>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</si>
  <si>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</si>
  <si>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</si>
  <si>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</si>
  <si>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</si>
  <si>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</si>
  <si>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</si>
  <si>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</si>
  <si>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</si>
  <si>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</si>
  <si>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</si>
  <si>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</si>
  <si>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</si>
  <si>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</si>
  <si>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</si>
  <si>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</si>
  <si>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</si>
  <si>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</si>
  <si>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</si>
  <si>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</si>
  <si>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</si>
  <si>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</si>
  <si>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</si>
  <si>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</si>
  <si>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</si>
  <si>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</si>
  <si>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</si>
  <si>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</si>
  <si>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</si>
  <si>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</si>
  <si>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</si>
  <si>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</si>
  <si>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</si>
  <si>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</si>
  <si>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</si>
  <si>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</si>
  <si>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</si>
  <si>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</si>
  <si>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</si>
  <si>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</si>
  <si>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</si>
  <si>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</si>
  <si>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</si>
  <si>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</si>
  <si>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</si>
  <si>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</si>
  <si>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</si>
  <si>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</si>
  <si>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</si>
  <si>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</si>
  <si>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</si>
  <si>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</si>
  <si>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</si>
  <si>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</si>
  <si>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</si>
  <si>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</si>
  <si>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</si>
  <si>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</si>
  <si>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</si>
  <si>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</si>
  <si>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</si>
  <si>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</si>
  <si>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</si>
  <si>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</si>
  <si>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</si>
  <si>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</si>
  <si>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</si>
  <si>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</si>
  <si>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</si>
  <si>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</si>
  <si>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</si>
  <si>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</si>
  <si>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</si>
  <si>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</si>
  <si>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</si>
  <si>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</si>
  <si>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</si>
  <si>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</si>
  <si>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</si>
  <si>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</si>
  <si>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</si>
  <si>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</si>
  <si>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</si>
  <si>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</si>
  <si>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</si>
  <si>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</si>
  <si>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</si>
  <si>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</si>
  <si>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</si>
  <si>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</si>
  <si>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</si>
  <si>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</si>
  <si>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</si>
  <si>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</si>
  <si>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</si>
  <si>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</si>
  <si>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</si>
  <si>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</si>
  <si>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</si>
  <si>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</si>
  <si>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</si>
  <si>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</si>
  <si>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</si>
  <si>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</si>
  <si>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</si>
  <si>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</si>
  <si>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</si>
  <si>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</si>
  <si>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</si>
  <si>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</si>
  <si>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</si>
  <si>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</si>
  <si>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</si>
  <si>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</si>
  <si>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</si>
  <si>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</si>
  <si>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</si>
  <si>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</si>
  <si>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</si>
  <si>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</si>
  <si>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</si>
  <si>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</si>
  <si>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</si>
  <si>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</si>
  <si>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</si>
  <si>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</si>
  <si>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</si>
  <si>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</si>
  <si>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</si>
  <si>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</si>
  <si>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</si>
  <si>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</si>
  <si>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</si>
  <si>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</si>
  <si>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</si>
  <si>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</si>
  <si>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</si>
  <si>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</si>
  <si>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</si>
  <si>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</si>
  <si>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</si>
  <si>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</si>
  <si>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</si>
  <si>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</si>
  <si>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</si>
  <si>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</si>
  <si>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</si>
  <si>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</si>
  <si>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</si>
  <si>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</si>
  <si>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</si>
  <si>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</si>
  <si>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</si>
  <si>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</si>
  <si>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</si>
  <si>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</si>
  <si>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</si>
  <si>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</si>
  <si>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</si>
  <si>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</si>
  <si>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</si>
  <si>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</si>
  <si>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</si>
  <si>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</si>
  <si>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</si>
  <si>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</si>
  <si>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</si>
  <si>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</si>
  <si>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</si>
  <si>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</si>
  <si>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</si>
  <si>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</si>
  <si>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</si>
  <si>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</si>
  <si>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</si>
  <si>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</si>
  <si>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</si>
  <si>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</si>
  <si>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</si>
  <si>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</si>
  <si>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</si>
  <si>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</si>
  <si>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</si>
  <si>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</si>
  <si>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</si>
  <si>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</si>
  <si>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</si>
  <si>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</si>
  <si>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</si>
  <si>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</si>
  <si>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</si>
  <si>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</si>
  <si>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</si>
  <si>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</si>
  <si>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</si>
  <si>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</si>
  <si>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</si>
  <si>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</si>
  <si>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</si>
  <si>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</si>
  <si>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</si>
  <si>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</si>
  <si>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</si>
  <si>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</si>
  <si>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</si>
  <si>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</si>
  <si>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</si>
  <si>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</si>
  <si>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</si>
  <si>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</si>
  <si>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</si>
  <si>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</si>
  <si>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</si>
  <si>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</si>
  <si>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</si>
  <si>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</si>
  <si>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</si>
  <si>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</si>
  <si>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</si>
  <si>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</si>
  <si>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</si>
  <si>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</si>
  <si>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</si>
  <si>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</si>
  <si>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</si>
  <si>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</si>
  <si>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</si>
  <si>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</si>
  <si>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</si>
  <si>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</si>
  <si>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</si>
  <si>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</si>
  <si>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</si>
  <si>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</si>
  <si>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</si>
  <si>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</si>
  <si>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</si>
  <si>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</si>
  <si>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</si>
  <si>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</si>
  <si>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</si>
  <si>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</si>
  <si>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</si>
  <si>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</si>
  <si>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</si>
  <si>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</si>
  <si>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</si>
  <si>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</si>
  <si>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</si>
  <si>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</si>
  <si>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</si>
  <si>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</si>
  <si>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</si>
  <si>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</si>
  <si>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</si>
  <si>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</si>
  <si>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</si>
  <si>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</si>
  <si>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</si>
  <si>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</si>
  <si>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</si>
  <si>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</si>
  <si>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</si>
  <si>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</si>
  <si>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</si>
  <si>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</si>
  <si>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</si>
  <si>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</si>
  <si>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</si>
  <si>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</si>
  <si>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</si>
  <si>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</si>
  <si>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</si>
  <si>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</si>
  <si>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</si>
  <si>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</si>
  <si>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</si>
  <si>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</si>
  <si>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</si>
  <si>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</si>
  <si>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</si>
  <si>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</si>
  <si>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</si>
  <si>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</si>
  <si>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</si>
  <si>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</si>
  <si>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</si>
  <si>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</si>
  <si>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</si>
  <si>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</si>
  <si>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</si>
  <si>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</si>
  <si>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</si>
  <si>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</si>
  <si>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</si>
  <si>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</si>
  <si>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</si>
  <si>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</si>
  <si>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</si>
  <si>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</si>
  <si>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</si>
  <si>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</si>
  <si>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</si>
  <si>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</si>
  <si>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</si>
  <si>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</si>
  <si>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</si>
  <si>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</si>
  <si>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</si>
  <si>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</si>
  <si>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</si>
  <si>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</si>
  <si>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</si>
  <si>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</si>
  <si>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</si>
  <si>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</si>
  <si>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</si>
  <si>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</si>
  <si>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</si>
  <si>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</si>
  <si>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</si>
  <si>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</si>
  <si>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</si>
  <si>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</si>
  <si>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</si>
  <si>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</si>
  <si>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</si>
  <si>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</si>
  <si>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</si>
  <si>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</si>
  <si>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</si>
  <si>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</si>
  <si>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</si>
  <si>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</si>
  <si>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</si>
  <si>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</si>
  <si>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</si>
  <si>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</si>
  <si>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</si>
  <si>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</si>
  <si>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</si>
  <si>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</si>
  <si>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</si>
  <si>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</si>
  <si>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</si>
  <si>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</si>
  <si>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</si>
  <si>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</si>
  <si>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</si>
  <si>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</si>
  <si>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</si>
  <si>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</si>
  <si>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</si>
  <si>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</si>
  <si>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</si>
  <si>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</si>
  <si>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</si>
  <si>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</si>
  <si>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</si>
  <si>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</si>
  <si>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</si>
  <si>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</si>
  <si>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</si>
  <si>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</si>
  <si>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</si>
  <si>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</si>
  <si>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</si>
  <si>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</si>
  <si>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</si>
  <si>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</si>
  <si>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</si>
  <si>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</si>
  <si>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</si>
  <si>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</si>
  <si>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</si>
  <si>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</si>
  <si>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</si>
  <si>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</si>
  <si>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</si>
  <si>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</si>
  <si>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</si>
  <si>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</si>
  <si>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</si>
  <si>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</si>
  <si>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</si>
  <si>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</si>
  <si>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</si>
  <si>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</si>
  <si>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</si>
  <si>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</si>
  <si>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</si>
  <si>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</si>
  <si>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</si>
  <si>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</si>
  <si>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</si>
  <si>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</si>
  <si>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</si>
  <si>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</si>
  <si>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</si>
  <si>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</si>
  <si>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</si>
  <si>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</si>
  <si>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</si>
  <si>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</si>
  <si>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</si>
  <si>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</si>
  <si>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</si>
  <si>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</si>
  <si>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</si>
  <si>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</si>
  <si>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</si>
  <si>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</si>
  <si>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</si>
  <si>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</si>
  <si>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</si>
  <si>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</si>
  <si>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</si>
  <si>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</si>
  <si>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</si>
  <si>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</si>
  <si>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</si>
  <si>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</si>
  <si>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</si>
  <si>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</si>
  <si>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</si>
  <si>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</si>
  <si>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</si>
  <si>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</si>
  <si>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</si>
  <si>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</si>
  <si>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</si>
  <si>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</si>
  <si>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</si>
  <si>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</si>
  <si>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</si>
  <si>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</si>
  <si>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</si>
  <si>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</si>
  <si>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</si>
  <si>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</si>
  <si>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</si>
  <si>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</si>
  <si>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</si>
  <si>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</si>
  <si>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</si>
  <si>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</si>
  <si>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</si>
  <si>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</si>
  <si>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</si>
  <si>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</si>
  <si>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</si>
  <si>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</si>
  <si>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</si>
  <si>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</si>
  <si>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</si>
  <si>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</si>
  <si>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</si>
  <si>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</si>
  <si>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</si>
  <si>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</si>
  <si>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</si>
  <si>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</si>
  <si>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</si>
  <si>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</si>
  <si>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</si>
  <si>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</si>
  <si>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</si>
  <si>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</si>
  <si>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</si>
  <si>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</si>
  <si>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</si>
  <si>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</si>
  <si>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</si>
  <si>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</si>
  <si>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</si>
  <si>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</si>
  <si>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</si>
  <si>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</si>
  <si>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</si>
  <si>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</si>
  <si>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</si>
  <si>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</si>
  <si>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</si>
  <si>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</si>
  <si>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</si>
  <si>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</si>
  <si>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</si>
  <si>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</si>
  <si>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</si>
  <si>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</si>
  <si>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</si>
  <si>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</si>
  <si>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</si>
  <si>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</si>
  <si>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</si>
  <si>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</si>
  <si>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</si>
  <si>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</si>
  <si>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</si>
  <si>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</si>
  <si>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</si>
  <si>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</si>
  <si>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</si>
  <si>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</si>
  <si>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</si>
  <si>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</si>
  <si>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</si>
  <si>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</si>
  <si>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</si>
  <si>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</si>
  <si>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</si>
  <si>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</si>
  <si>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</si>
  <si>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</si>
  <si>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</si>
  <si>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</si>
  <si>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</si>
  <si>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</si>
  <si>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</si>
  <si>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</si>
  <si>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</si>
  <si>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</si>
  <si>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</si>
  <si>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</si>
  <si>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</si>
  <si>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</si>
  <si>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</si>
  <si>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</si>
  <si>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</si>
  <si>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</si>
  <si>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</si>
  <si>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</si>
  <si>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</si>
  <si>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</si>
  <si>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</si>
  <si>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</si>
  <si>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</si>
  <si>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</si>
  <si>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</si>
  <si>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</si>
  <si>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</si>
  <si>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</si>
  <si>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</si>
  <si>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</si>
  <si>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</si>
  <si>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</si>
  <si>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</si>
  <si>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</si>
  <si>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</si>
  <si>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</si>
  <si>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</si>
  <si>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</si>
  <si>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</si>
  <si>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</si>
  <si>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</si>
  <si>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</si>
  <si>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</si>
  <si>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</si>
  <si>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</si>
  <si>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</si>
  <si>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</si>
  <si>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</si>
  <si>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</si>
  <si>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</si>
  <si>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</si>
  <si>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</si>
  <si>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</si>
  <si>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</si>
  <si>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</si>
  <si>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</si>
  <si>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</si>
  <si>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</si>
  <si>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</si>
  <si>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</si>
  <si>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</si>
  <si>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</si>
  <si>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</si>
  <si>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</si>
  <si>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</si>
  <si>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</si>
  <si>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</si>
  <si>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</si>
  <si>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</si>
  <si>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</si>
  <si>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</si>
  <si>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</si>
  <si>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</si>
  <si>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</si>
  <si>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</si>
  <si>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</si>
  <si>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</si>
  <si>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</si>
  <si>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</si>
  <si>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</si>
  <si>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</si>
  <si>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</si>
  <si>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</si>
  <si>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</si>
  <si>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</si>
  <si>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</si>
  <si>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</si>
  <si>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</si>
  <si>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</si>
  <si>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</si>
  <si>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</si>
  <si>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</si>
  <si>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</si>
  <si>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</si>
  <si>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</si>
  <si>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</si>
  <si>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</si>
  <si>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</si>
  <si>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</si>
  <si>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</si>
  <si>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</si>
  <si>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</si>
  <si>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</si>
  <si>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</si>
  <si>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</si>
  <si>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</si>
  <si>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</si>
  <si>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</si>
  <si>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</si>
  <si>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</si>
  <si>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</si>
  <si>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</si>
  <si>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</si>
  <si>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</si>
  <si>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</si>
  <si>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</si>
  <si>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</si>
  <si>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</si>
  <si>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</si>
  <si>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</si>
  <si>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</si>
  <si>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</si>
  <si>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</si>
  <si>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</si>
  <si>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</si>
  <si>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</si>
  <si>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</si>
  <si>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</si>
  <si>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</si>
  <si>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</si>
  <si>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</si>
  <si>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</si>
  <si>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</si>
  <si>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</si>
  <si>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</si>
  <si>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</si>
  <si>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</si>
  <si>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</si>
  <si>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</si>
  <si>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</si>
  <si>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</si>
  <si>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</si>
  <si>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</si>
  <si>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</si>
  <si>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</si>
  <si>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</si>
  <si>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</si>
  <si>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</si>
  <si>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</si>
  <si>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</si>
  <si>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</si>
  <si>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</si>
  <si>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</si>
  <si>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</si>
  <si>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</si>
  <si>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</si>
  <si>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</si>
  <si>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</si>
  <si>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</si>
  <si>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</si>
  <si>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</si>
  <si>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</si>
  <si>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</si>
  <si>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</si>
  <si>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</si>
  <si>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</si>
  <si>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</si>
  <si>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</si>
  <si>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</si>
  <si>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</si>
  <si>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</si>
  <si>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</si>
  <si>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</si>
  <si>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</si>
  <si>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</si>
  <si>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</si>
  <si>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</si>
  <si>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</si>
  <si>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</si>
  <si>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</si>
  <si>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</si>
  <si>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</si>
  <si>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</si>
  <si>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</si>
  <si>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</si>
  <si>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</si>
  <si>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</si>
  <si>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</si>
  <si>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</si>
  <si>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</si>
  <si>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</si>
  <si>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</si>
  <si>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</si>
  <si>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</si>
  <si>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</si>
  <si>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</si>
  <si>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</si>
  <si>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</si>
  <si>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</si>
  <si>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</si>
  <si>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</si>
  <si>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</si>
  <si>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</si>
  <si>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</si>
  <si>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</si>
  <si>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</si>
  <si>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</si>
  <si>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</si>
  <si>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</si>
  <si>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</si>
  <si>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</si>
  <si>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</si>
  <si>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</si>
  <si>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</si>
  <si>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</si>
  <si>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</si>
  <si>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</si>
  <si>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</si>
  <si>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</si>
  <si>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</si>
  <si>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</si>
  <si>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</si>
  <si>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</si>
  <si>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</si>
  <si>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</si>
  <si>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</si>
  <si>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</si>
  <si>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</si>
  <si>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</si>
  <si>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</si>
  <si>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</si>
  <si>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</si>
  <si>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</si>
  <si>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</si>
  <si>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</si>
  <si>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</si>
  <si>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</si>
  <si>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</si>
  <si>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</si>
  <si>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</si>
  <si>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</si>
  <si>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</si>
  <si>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</si>
  <si>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</si>
  <si>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</si>
  <si>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</si>
  <si>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</si>
  <si>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</si>
  <si>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</si>
  <si>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</si>
  <si>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</si>
  <si>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</si>
  <si>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</si>
  <si>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</si>
  <si>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</si>
  <si>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</si>
  <si>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</si>
  <si>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</si>
  <si>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</si>
  <si>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</si>
  <si>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</si>
  <si>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</si>
  <si>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</si>
  <si>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</si>
  <si>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</si>
  <si>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</si>
  <si>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</si>
  <si>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</si>
  <si>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</si>
  <si>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</si>
  <si>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</si>
  <si>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</si>
  <si>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</si>
  <si>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</si>
  <si>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</si>
  <si>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</si>
  <si>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</si>
  <si>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</si>
  <si>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</si>
  <si>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</si>
  <si>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</si>
  <si>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</si>
  <si>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</si>
  <si>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</si>
  <si>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</si>
  <si>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</si>
  <si>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</si>
  <si>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</si>
  <si>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</si>
  <si>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</si>
  <si>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</si>
  <si>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</si>
  <si>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</si>
  <si>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</si>
  <si>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</si>
  <si>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</si>
  <si>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</si>
  <si>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</si>
  <si>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</si>
  <si>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</si>
  <si>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</si>
  <si>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</si>
  <si>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</si>
  <si>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</si>
  <si>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</si>
  <si>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</si>
  <si>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</si>
  <si>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</si>
  <si>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</si>
  <si>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</si>
  <si>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</si>
  <si>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</si>
  <si>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</si>
  <si>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</si>
  <si>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</si>
  <si>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</si>
  <si>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</si>
  <si>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</si>
  <si>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</si>
  <si>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</si>
  <si>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</si>
  <si>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</si>
  <si>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</si>
  <si>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</si>
  <si>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</si>
  <si>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</si>
  <si>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</si>
  <si>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</si>
  <si>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</si>
  <si>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</si>
  <si>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</si>
  <si>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</si>
  <si>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</si>
  <si>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</si>
  <si>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</si>
  <si>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</si>
  <si>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</si>
  <si>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</si>
  <si>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</si>
  <si>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</si>
  <si>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</si>
  <si>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</si>
  <si>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</si>
  <si>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</si>
  <si>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</si>
  <si>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</si>
  <si>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</si>
  <si>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</si>
  <si>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</si>
  <si>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</si>
  <si>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</si>
  <si>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</si>
  <si>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</si>
  <si>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</si>
  <si>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</si>
  <si>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</si>
  <si>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</si>
  <si>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</si>
  <si>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</si>
  <si>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</si>
  <si>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</si>
  <si>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</si>
  <si>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</si>
  <si>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</si>
  <si>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</si>
  <si>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</si>
  <si>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</si>
  <si>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</si>
  <si>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</si>
  <si>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</si>
  <si>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</si>
  <si>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</si>
  <si>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</si>
  <si>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</si>
  <si>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</si>
  <si>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</si>
  <si>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</si>
  <si>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</si>
  <si>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</si>
  <si>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</si>
  <si>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</si>
  <si>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</si>
  <si>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</si>
  <si>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</si>
  <si>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</si>
  <si>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</si>
  <si>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</si>
  <si>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</si>
  <si>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</si>
  <si>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</si>
  <si>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</si>
  <si>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</si>
  <si>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</si>
  <si>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</si>
  <si>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</si>
  <si>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</si>
  <si>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</si>
  <si>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</si>
  <si>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</si>
  <si>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</si>
  <si>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</si>
  <si>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</si>
  <si>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</si>
  <si>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</si>
  <si>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</si>
  <si>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</si>
  <si>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</si>
  <si>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</si>
  <si>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</si>
  <si>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</si>
  <si>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</si>
  <si>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</si>
  <si>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</si>
  <si>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</si>
  <si>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</si>
  <si>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</si>
  <si>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</si>
  <si>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</si>
  <si>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</si>
  <si>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</si>
  <si>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</si>
  <si>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</si>
  <si>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</si>
  <si>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</si>
  <si>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</si>
  <si>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</si>
  <si>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</si>
  <si>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</si>
  <si>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</si>
  <si>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</si>
  <si>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</si>
  <si>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</si>
  <si>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</si>
  <si>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</si>
  <si>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</si>
  <si>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</si>
  <si>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</si>
  <si>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</si>
  <si>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</si>
  <si>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</si>
  <si>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</si>
  <si>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</si>
  <si>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</si>
  <si>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</si>
  <si>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</si>
  <si>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</si>
  <si>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</si>
  <si>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</si>
  <si>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</si>
  <si>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</si>
  <si>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</si>
  <si>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</si>
  <si>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</si>
  <si>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</si>
  <si>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</si>
  <si>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</si>
  <si>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</si>
  <si>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</si>
  <si>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</si>
  <si>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</si>
  <si>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</si>
  <si>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</si>
  <si>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</si>
  <si>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</si>
  <si>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</si>
  <si>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</si>
  <si>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</si>
  <si>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</si>
  <si>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</si>
  <si>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</si>
  <si>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</si>
  <si>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</si>
  <si>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</si>
  <si>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</si>
  <si>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</si>
  <si>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</si>
  <si>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</si>
  <si>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</si>
  <si>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</si>
  <si>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</si>
  <si>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</si>
  <si>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</si>
  <si>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</si>
  <si>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</si>
  <si>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</si>
  <si>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</si>
  <si>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</si>
  <si>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</si>
  <si>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</si>
  <si>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</si>
  <si>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</si>
  <si>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</si>
  <si>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</si>
  <si>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</si>
  <si>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</si>
  <si>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</si>
  <si>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</si>
  <si>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</si>
  <si>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</si>
  <si>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</si>
  <si>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</si>
  <si>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</si>
  <si>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</si>
  <si>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</si>
  <si>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</si>
  <si>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</si>
  <si>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</si>
  <si>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</si>
  <si>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</si>
  <si>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</si>
  <si>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</si>
  <si>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</si>
  <si>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</si>
  <si>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</si>
  <si>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</si>
  <si>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</si>
  <si>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</si>
  <si>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</si>
  <si>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</si>
  <si>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</si>
  <si>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</si>
  <si>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</si>
  <si>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</si>
  <si>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</si>
  <si>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</si>
  <si>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</si>
  <si>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</si>
  <si>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</si>
  <si>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</si>
  <si>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</si>
  <si>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</si>
  <si>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</si>
  <si>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</si>
  <si>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</si>
  <si>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</si>
  <si>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</si>
  <si>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</si>
  <si>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</si>
  <si>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</si>
  <si>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</si>
  <si>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</si>
  <si>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</si>
  <si>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</si>
  <si>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</si>
  <si>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</si>
  <si>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</si>
  <si>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</si>
  <si>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</si>
  <si>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</si>
  <si>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</si>
  <si>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</si>
  <si>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</si>
  <si>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</si>
  <si>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</si>
  <si>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</si>
  <si>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</si>
  <si>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</si>
  <si>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</si>
  <si>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</si>
  <si>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</si>
  <si>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</si>
  <si>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</si>
  <si>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</si>
  <si>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</si>
  <si>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</si>
  <si>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</si>
  <si>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</si>
  <si>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</si>
  <si>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</si>
  <si>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</si>
  <si>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</si>
  <si>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</si>
  <si>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</si>
  <si>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</si>
  <si>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</si>
  <si>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</si>
  <si>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</si>
  <si>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</si>
  <si>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</si>
  <si>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</si>
  <si>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</si>
  <si>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</si>
  <si>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</si>
  <si>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</si>
  <si>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</si>
  <si>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</si>
  <si>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</si>
  <si>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</si>
  <si>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</si>
  <si>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</si>
  <si>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</si>
  <si>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</si>
  <si>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</si>
  <si>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</si>
  <si>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</si>
  <si>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</si>
  <si>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</si>
  <si>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</si>
  <si>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</si>
  <si>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</si>
  <si>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</si>
  <si>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</si>
  <si>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</si>
  <si>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</si>
  <si>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</si>
  <si>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</si>
  <si>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</si>
  <si>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</si>
  <si>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</si>
  <si>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</si>
  <si>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</si>
  <si>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</si>
  <si>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</si>
  <si>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</si>
  <si>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</si>
  <si>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</si>
  <si>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</si>
  <si>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</si>
  <si>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</si>
  <si>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</si>
  <si>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</si>
  <si>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</si>
  <si>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</si>
  <si>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</si>
  <si>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</si>
  <si>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</si>
  <si>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</si>
  <si>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</si>
  <si>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</si>
  <si>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</si>
  <si>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</si>
  <si>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</si>
  <si>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</si>
  <si>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</si>
  <si>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</si>
  <si>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</si>
  <si>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</si>
  <si>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</si>
  <si>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</si>
  <si>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</si>
  <si>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</si>
  <si>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</si>
  <si>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</si>
  <si>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</si>
  <si>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</si>
  <si>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</si>
  <si>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</si>
  <si>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</si>
  <si>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</si>
  <si>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</si>
  <si>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</si>
  <si>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</si>
  <si>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</si>
  <si>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</si>
  <si>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</si>
  <si>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</si>
  <si>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</si>
  <si>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</si>
  <si>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</si>
  <si>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</si>
  <si>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</si>
  <si>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</si>
  <si>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</si>
  <si>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</si>
  <si>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</si>
  <si>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</si>
  <si>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</si>
  <si>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</si>
  <si>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</si>
  <si>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</si>
  <si>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</si>
  <si>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</si>
  <si>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</si>
  <si>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</si>
  <si>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</si>
  <si>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</si>
  <si>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</si>
  <si>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</si>
  <si>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</si>
  <si>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</si>
  <si>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</si>
  <si>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</si>
  <si>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</si>
  <si>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</si>
  <si>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</si>
  <si>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</si>
  <si>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</si>
  <si>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</si>
  <si>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</si>
  <si>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</si>
  <si>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</si>
  <si>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</si>
  <si>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</si>
  <si>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</si>
  <si>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</si>
  <si>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</si>
  <si>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</si>
  <si>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</si>
  <si>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</si>
  <si>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</si>
  <si>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</si>
  <si>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</si>
  <si>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</si>
  <si>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</si>
  <si>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</si>
  <si>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</si>
  <si>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</si>
  <si>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</si>
  <si>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</si>
  <si>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</si>
  <si>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</si>
  <si>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</si>
  <si>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</si>
  <si>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</si>
  <si>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</si>
  <si>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</si>
  <si>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</si>
  <si>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</si>
  <si>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</si>
  <si>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</si>
  <si>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</si>
  <si>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</si>
  <si>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</si>
  <si>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</si>
  <si>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</si>
  <si>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</si>
  <si>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</si>
  <si>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</si>
  <si>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</si>
  <si>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</si>
  <si>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</si>
  <si>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</si>
  <si>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</si>
  <si>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</si>
  <si>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</si>
  <si>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</si>
  <si>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</si>
  <si>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</si>
  <si>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</si>
  <si>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</si>
  <si>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</si>
  <si>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</si>
  <si>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</si>
  <si>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</si>
  <si>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</si>
  <si>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</si>
  <si>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</si>
  <si>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</si>
  <si>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</si>
  <si>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</si>
  <si>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</si>
  <si>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</si>
  <si>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</si>
  <si>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</si>
  <si>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</si>
  <si>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</si>
  <si>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</si>
  <si>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</si>
  <si>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</si>
  <si>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</si>
  <si>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</si>
  <si>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</si>
  <si>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</si>
  <si>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</si>
  <si>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</si>
  <si>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</si>
  <si>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</si>
  <si>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</si>
  <si>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</si>
  <si>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</si>
  <si>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</si>
  <si>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</si>
  <si>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</si>
  <si>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</si>
  <si>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</si>
  <si>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</si>
  <si>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</si>
  <si>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</si>
  <si>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</si>
  <si>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</si>
  <si>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</si>
  <si>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</si>
  <si>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</si>
  <si>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</si>
  <si>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</si>
  <si>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</si>
  <si>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</si>
  <si>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</si>
  <si>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</si>
  <si>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</si>
  <si>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</si>
  <si>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</si>
  <si>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</si>
  <si>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</si>
  <si>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</si>
  <si>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</si>
  <si>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</si>
  <si>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</si>
  <si>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</si>
  <si>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</si>
  <si>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</si>
  <si>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</si>
  <si>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</si>
  <si>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</si>
  <si>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</si>
  <si>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</si>
  <si>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</si>
  <si>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</si>
  <si>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</si>
  <si>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</si>
  <si>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</si>
  <si>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</si>
  <si>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</si>
  <si>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</si>
  <si>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</si>
  <si>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</si>
  <si>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</si>
  <si>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</si>
  <si>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</si>
  <si>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</si>
  <si>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</si>
  <si>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</si>
  <si>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</si>
  <si>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</si>
  <si>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</si>
  <si>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</si>
  <si>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</si>
  <si>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</si>
  <si>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</si>
  <si>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</si>
  <si>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</si>
  <si>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</si>
  <si>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</si>
  <si>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</si>
  <si>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</si>
  <si>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</si>
  <si>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</si>
  <si>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</si>
  <si>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</si>
  <si>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</si>
  <si>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</si>
  <si>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</si>
  <si>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</si>
  <si>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</si>
  <si>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</si>
  <si>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</si>
  <si>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</si>
  <si>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</si>
  <si>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</si>
  <si>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</si>
  <si>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</si>
  <si>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</si>
  <si>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</si>
  <si>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</si>
  <si>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</si>
  <si>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</si>
  <si>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</si>
  <si>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</si>
  <si>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</si>
  <si>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</si>
  <si>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</si>
  <si>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</si>
  <si>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</si>
  <si>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</si>
  <si>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</si>
  <si>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</si>
  <si>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</si>
  <si>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</si>
  <si>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</si>
  <si>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</si>
  <si>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</si>
  <si>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</si>
  <si>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</si>
  <si>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</si>
  <si>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</si>
  <si>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</si>
  <si>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</si>
  <si>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</si>
  <si>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</si>
  <si>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</si>
  <si>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</si>
  <si>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</si>
  <si>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</si>
  <si>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</si>
  <si>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</si>
  <si>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</si>
  <si>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</si>
  <si>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</si>
  <si>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</si>
  <si>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</si>
  <si>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</si>
  <si>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</si>
  <si>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</si>
  <si>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</si>
  <si>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</si>
  <si>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</si>
  <si>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</si>
  <si>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</si>
  <si>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</si>
  <si>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</si>
  <si>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</si>
  <si>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</si>
  <si>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</si>
  <si>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</si>
  <si>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</si>
  <si>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</si>
  <si>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</si>
  <si>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</si>
  <si>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</si>
  <si>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</si>
  <si>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</si>
  <si>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</si>
  <si>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</si>
  <si>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</si>
  <si>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</si>
  <si>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</si>
  <si>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</si>
  <si>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</si>
  <si>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</si>
  <si>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</si>
  <si>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</si>
  <si>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</si>
  <si>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</si>
  <si>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</si>
  <si>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</si>
  <si>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</si>
  <si>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</si>
  <si>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</si>
  <si>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</si>
  <si>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</si>
  <si>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</si>
  <si>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</si>
  <si>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</si>
  <si>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</si>
  <si>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</si>
  <si>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</si>
  <si>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</si>
  <si>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</si>
  <si>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</si>
  <si>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</si>
  <si>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</si>
  <si>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</si>
  <si>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</si>
  <si>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</si>
  <si>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</si>
  <si>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</si>
  <si>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</si>
  <si>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</si>
  <si>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</si>
  <si>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</si>
  <si>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</si>
  <si>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</si>
  <si>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</si>
  <si>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</si>
  <si>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</si>
  <si>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</si>
  <si>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</si>
  <si>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</si>
  <si>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</si>
  <si>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</si>
  <si>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</si>
  <si>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</si>
  <si>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</si>
  <si>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</si>
  <si>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</si>
  <si>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</si>
  <si>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</si>
  <si>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</si>
  <si>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</si>
  <si>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</si>
  <si>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</si>
  <si>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</si>
  <si>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</si>
  <si>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</si>
  <si>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</si>
  <si>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</si>
  <si>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</si>
  <si>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</si>
  <si>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</si>
  <si>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</si>
  <si>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</si>
  <si>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</si>
  <si>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</si>
  <si>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</si>
  <si>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</si>
  <si>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</si>
  <si>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</si>
  <si>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</si>
  <si>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</si>
  <si>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</si>
  <si>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</si>
  <si>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</si>
  <si>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</si>
  <si>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</si>
  <si>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</si>
  <si>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</si>
  <si>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</si>
  <si>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</si>
  <si>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</si>
  <si>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</si>
  <si>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</si>
  <si>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</si>
  <si>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</si>
  <si>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</si>
  <si>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</si>
  <si>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</si>
  <si>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</si>
  <si>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</si>
  <si>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</si>
  <si>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</si>
  <si>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</si>
  <si>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</si>
  <si>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</si>
  <si>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</si>
  <si>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</si>
  <si>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</si>
  <si>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</si>
  <si>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</si>
  <si>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</si>
  <si>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</si>
  <si>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</si>
  <si>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</si>
  <si>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</si>
  <si>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</si>
  <si>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</si>
  <si>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</si>
  <si>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</si>
  <si>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</si>
  <si>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</si>
  <si>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</si>
  <si>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</si>
  <si>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</si>
  <si>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</si>
  <si>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</si>
  <si>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</si>
  <si>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</si>
  <si>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</si>
  <si>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</si>
  <si>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</si>
  <si>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</si>
  <si>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</si>
  <si>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</si>
  <si>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</si>
  <si>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</si>
  <si>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</si>
  <si>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</si>
  <si>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</si>
  <si>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</si>
  <si>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</si>
  <si>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</si>
  <si>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</si>
  <si>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</si>
  <si>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</si>
  <si>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</si>
  <si>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</si>
  <si>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</si>
  <si>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</si>
  <si>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</si>
  <si>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</si>
  <si>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</si>
  <si>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</si>
  <si>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</si>
  <si>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</si>
  <si>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</si>
  <si>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</si>
  <si>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</si>
  <si>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</si>
  <si>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</si>
  <si>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</si>
  <si>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</si>
  <si>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</si>
  <si>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</si>
  <si>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</si>
  <si>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</si>
  <si>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</si>
  <si>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</si>
  <si>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</si>
  <si>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</si>
  <si>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</si>
  <si>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</si>
  <si>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</si>
  <si>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</si>
  <si>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</si>
  <si>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</si>
  <si>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</si>
  <si>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</si>
  <si>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</si>
  <si>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</si>
  <si>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</si>
  <si>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</si>
  <si>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</si>
  <si>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</si>
  <si>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</si>
  <si>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</si>
  <si>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</si>
  <si>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</si>
  <si>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</si>
  <si>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</si>
  <si>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</si>
  <si>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</si>
  <si>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</si>
  <si>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</si>
  <si>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</si>
  <si>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</si>
  <si>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</si>
  <si>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</si>
  <si>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</si>
  <si>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</si>
  <si>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</si>
  <si>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</si>
  <si>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</si>
  <si>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</si>
  <si>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</si>
  <si>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</si>
  <si>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</si>
  <si>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</si>
  <si>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</si>
  <si>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</si>
  <si>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</si>
  <si>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</si>
  <si>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</si>
  <si>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</si>
  <si>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</si>
  <si>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</si>
  <si>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</si>
  <si>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</si>
  <si>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</si>
  <si>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</si>
  <si>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</si>
  <si>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</si>
  <si>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</si>
  <si>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</si>
  <si>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</si>
  <si>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</si>
  <si>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</si>
  <si>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</si>
  <si>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</si>
  <si>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</si>
  <si>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</si>
  <si>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</si>
  <si>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</si>
  <si>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</si>
  <si>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</si>
  <si>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</si>
  <si>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</si>
  <si>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</si>
  <si>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</si>
  <si>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</si>
  <si>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</si>
  <si>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</si>
  <si>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</si>
  <si>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</si>
  <si>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</si>
  <si>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</si>
  <si>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</si>
  <si>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</si>
  <si>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</si>
  <si>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</si>
  <si>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</si>
  <si>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</si>
  <si>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</si>
  <si>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</si>
  <si>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</si>
  <si>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</si>
  <si>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</si>
  <si>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</si>
  <si>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</si>
  <si>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</si>
  <si>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</si>
  <si>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</si>
  <si>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</si>
  <si>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</si>
  <si>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</si>
  <si>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</si>
  <si>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</si>
  <si>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</si>
  <si>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</si>
  <si>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</si>
  <si>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</si>
  <si>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</si>
  <si>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</si>
  <si>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</si>
  <si>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</si>
  <si>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</si>
  <si>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</si>
  <si>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</si>
  <si>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</si>
  <si>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</si>
  <si>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</si>
  <si>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</si>
  <si>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</si>
  <si>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</si>
  <si>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</si>
  <si>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</si>
  <si>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</si>
  <si>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</si>
  <si>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</si>
  <si>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</si>
  <si>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</si>
  <si>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</si>
  <si>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</si>
  <si>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</si>
  <si>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</si>
  <si>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</si>
  <si>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</si>
  <si>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</si>
  <si>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</si>
  <si>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</si>
  <si>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</si>
  <si>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</si>
  <si>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</si>
  <si>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</si>
  <si>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</si>
  <si>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</si>
  <si>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</si>
  <si>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</si>
  <si>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</si>
  <si>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</si>
  <si>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</si>
  <si>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</si>
  <si>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</si>
  <si>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</si>
  <si>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</si>
  <si>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</si>
  <si>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</si>
  <si>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</si>
  <si>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</si>
  <si>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</si>
  <si>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</si>
  <si>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</si>
  <si>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</si>
  <si>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</si>
  <si>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</si>
  <si>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</si>
  <si>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</si>
  <si>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</si>
  <si>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</si>
  <si>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</si>
  <si>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</si>
  <si>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</si>
  <si>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</si>
  <si>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</si>
  <si>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</si>
  <si>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</si>
  <si>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</si>
  <si>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</si>
  <si>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</si>
  <si>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</si>
  <si>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</si>
  <si>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</si>
  <si>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</si>
  <si>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</si>
  <si>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</si>
  <si>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</si>
  <si>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</si>
  <si>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</si>
  <si>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</si>
  <si>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</si>
  <si>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</si>
  <si>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</si>
  <si>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</si>
  <si>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</si>
  <si>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</si>
  <si>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</si>
  <si>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</si>
  <si>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</si>
  <si>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</si>
  <si>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</si>
  <si>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</si>
  <si>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</si>
  <si>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</si>
  <si>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</si>
  <si>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</si>
  <si>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</si>
  <si>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</si>
  <si>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</si>
  <si>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</si>
  <si>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</si>
  <si>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</si>
  <si>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</si>
  <si>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</si>
  <si>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</si>
  <si>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</si>
  <si>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</si>
  <si>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</si>
  <si>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</si>
  <si>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</si>
  <si>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</si>
  <si>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</si>
  <si>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</si>
  <si>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</si>
  <si>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</si>
  <si>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</si>
  <si>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</si>
  <si>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</si>
  <si>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</si>
  <si>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</si>
  <si>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</si>
  <si>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</si>
  <si>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</si>
  <si>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</si>
  <si>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</si>
  <si>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</si>
  <si>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</si>
  <si>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</si>
  <si>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</si>
  <si>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</si>
  <si>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</si>
  <si>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</si>
  <si>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</si>
  <si>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</si>
  <si>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</si>
  <si>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</si>
  <si>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</si>
  <si>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</si>
  <si>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</si>
  <si>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</si>
  <si>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</si>
  <si>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</si>
  <si>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</si>
  <si>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</si>
  <si>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</si>
  <si>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</si>
  <si>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</si>
  <si>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</si>
  <si>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</si>
  <si>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</si>
  <si>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</si>
  <si>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</si>
  <si>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</si>
  <si>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</si>
  <si>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</si>
  <si>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</si>
  <si>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</si>
  <si>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</si>
  <si>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</si>
  <si>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</si>
  <si>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</si>
  <si>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</si>
  <si>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</si>
  <si>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</si>
  <si>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</si>
  <si>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</si>
  <si>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</si>
  <si>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</si>
  <si>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</si>
  <si>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</si>
  <si>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</si>
  <si>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</si>
  <si>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</si>
  <si>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</si>
  <si>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</si>
  <si>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</si>
  <si>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</si>
  <si>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</si>
  <si>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</si>
  <si>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</si>
  <si>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</si>
  <si>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</si>
  <si>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</si>
  <si>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</si>
  <si>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</si>
  <si>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</si>
  <si>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</si>
  <si>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</si>
  <si>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</si>
  <si>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</si>
  <si>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</si>
  <si>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</si>
  <si>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</si>
  <si>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</si>
  <si>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</si>
  <si>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</si>
  <si>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</si>
  <si>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</si>
  <si>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</si>
  <si>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</si>
  <si>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</si>
  <si>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</si>
  <si>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</si>
  <si>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</si>
  <si>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</si>
  <si>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</si>
  <si>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</si>
  <si>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</si>
  <si>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</si>
  <si>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</si>
  <si>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</si>
  <si>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</si>
  <si>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</si>
  <si>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</si>
  <si>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</si>
  <si>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</si>
  <si>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</si>
  <si>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</si>
  <si>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</si>
  <si>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</si>
  <si>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</si>
  <si>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</si>
  <si>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</si>
  <si>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</si>
  <si>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</si>
  <si>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</si>
  <si>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</si>
  <si>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</si>
  <si>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</si>
  <si>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</si>
  <si>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</si>
  <si>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</si>
  <si>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</si>
  <si>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</si>
  <si>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</si>
  <si>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</si>
  <si>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</si>
  <si>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</si>
  <si>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</si>
  <si>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</si>
  <si>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</si>
  <si>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</si>
  <si>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</si>
  <si>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</si>
  <si>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</si>
  <si>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</si>
  <si>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</si>
  <si>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</si>
  <si>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</si>
  <si>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</si>
  <si>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</si>
  <si>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</si>
  <si>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</si>
  <si>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</si>
  <si>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</si>
  <si>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</si>
  <si>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</si>
  <si>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</si>
  <si>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</si>
  <si>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</si>
  <si>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</si>
  <si>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</si>
  <si>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</si>
  <si>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</si>
  <si>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</si>
  <si>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</si>
  <si>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</si>
  <si>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</si>
  <si>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</si>
  <si>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</si>
  <si>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</si>
  <si>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</si>
  <si>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</si>
  <si>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</si>
  <si>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</si>
  <si>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</si>
  <si>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</si>
  <si>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</si>
  <si>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</si>
  <si>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</si>
  <si>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</si>
  <si>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</si>
  <si>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</si>
  <si>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</si>
  <si>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</si>
  <si>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</si>
  <si>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</si>
  <si>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</si>
  <si>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</si>
  <si>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</si>
  <si>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</si>
  <si>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</si>
  <si>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</si>
  <si>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</si>
  <si>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</si>
  <si>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</si>
  <si>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</si>
  <si>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</si>
  <si>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</si>
  <si>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</si>
  <si>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</si>
  <si>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</si>
  <si>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</si>
  <si>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</si>
  <si>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</si>
  <si>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</si>
  <si>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</si>
  <si>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</si>
  <si>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</si>
  <si>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</si>
  <si>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</si>
  <si>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</si>
  <si>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</si>
  <si>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</si>
  <si>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</si>
  <si>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</si>
  <si>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</si>
  <si>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</si>
  <si>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</si>
  <si>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</si>
  <si>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</si>
  <si>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</si>
  <si>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</si>
  <si>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</si>
  <si>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</si>
  <si>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</si>
  <si>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</si>
  <si>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</si>
  <si>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</si>
  <si>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</si>
  <si>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</si>
  <si>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</si>
  <si>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</si>
  <si>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</si>
  <si>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</si>
  <si>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</si>
  <si>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</si>
  <si>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</si>
  <si>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</si>
  <si>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</si>
  <si>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</si>
  <si>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</si>
  <si>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</si>
  <si>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</si>
  <si>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</si>
  <si>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</si>
  <si>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</si>
  <si>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</si>
  <si>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</si>
  <si>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</si>
  <si>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</si>
  <si>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</si>
  <si>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</si>
  <si>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</si>
  <si>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</si>
  <si>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</si>
  <si>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</si>
  <si>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</si>
  <si>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</si>
  <si>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</si>
  <si>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</si>
  <si>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</si>
  <si>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</si>
  <si>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</si>
  <si>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</si>
  <si>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</si>
  <si>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</si>
  <si>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</si>
  <si>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</si>
  <si>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</si>
  <si>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</si>
  <si>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</si>
  <si>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</si>
  <si>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</si>
  <si>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</si>
  <si>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</si>
  <si>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</si>
  <si>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</si>
  <si>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</si>
  <si>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</si>
  <si>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</si>
  <si>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</si>
  <si>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</si>
  <si>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</si>
  <si>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</si>
  <si>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</si>
  <si>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</si>
  <si>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</si>
  <si>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</si>
  <si>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</si>
  <si>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</si>
  <si>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</si>
  <si>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</si>
  <si>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</si>
  <si>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</si>
  <si>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</si>
  <si>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</si>
  <si>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</si>
  <si>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</si>
  <si>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</si>
  <si>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</si>
  <si>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</si>
  <si>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</si>
  <si>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</si>
  <si>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</si>
  <si>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</si>
  <si>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</si>
  <si>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</si>
  <si>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</si>
  <si>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</si>
  <si>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</si>
  <si>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</si>
  <si>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</si>
  <si>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</si>
  <si>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</si>
  <si>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</si>
  <si>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</si>
  <si>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</si>
  <si>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</si>
  <si>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</si>
  <si>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</si>
  <si>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</si>
  <si>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</si>
  <si>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</si>
  <si>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</si>
  <si>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</si>
  <si>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</si>
  <si>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</si>
  <si>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</si>
  <si>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</si>
  <si>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</si>
  <si>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</si>
  <si>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</si>
  <si>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</si>
  <si>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</si>
  <si>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</si>
  <si>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</si>
  <si>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</si>
  <si>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</si>
  <si>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</si>
  <si>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</si>
  <si>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</si>
  <si>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</si>
  <si>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</si>
  <si>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</si>
  <si>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</si>
  <si>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</si>
  <si>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</si>
  <si>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</si>
  <si>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</si>
  <si>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</si>
  <si>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</si>
  <si>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</si>
  <si>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</si>
  <si>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</si>
  <si>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</si>
  <si>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</si>
  <si>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</si>
  <si>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</si>
  <si>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</si>
  <si>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</si>
  <si>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</si>
  <si>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</si>
  <si>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</si>
  <si>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</si>
  <si>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</si>
  <si>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</si>
  <si>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</si>
  <si>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</si>
  <si>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</si>
  <si>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</si>
  <si>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</si>
  <si>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</si>
  <si>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</si>
  <si>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</si>
  <si>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</si>
  <si>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</si>
  <si>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</si>
  <si>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</si>
  <si>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</si>
  <si>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</si>
  <si>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</si>
  <si>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</si>
  <si>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</si>
  <si>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</si>
  <si>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</si>
  <si>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</si>
  <si>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</si>
  <si>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</si>
  <si>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</si>
  <si>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</si>
  <si>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</si>
  <si>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</si>
  <si>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</si>
  <si>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</si>
  <si>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</si>
  <si>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</si>
  <si>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</si>
  <si>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</si>
  <si>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</si>
  <si>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</si>
  <si>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</si>
  <si>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</si>
  <si>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</si>
  <si>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</si>
  <si>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</si>
  <si>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</si>
  <si>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</si>
  <si>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</si>
  <si>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</si>
  <si>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</si>
  <si>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</si>
  <si>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</si>
  <si>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</si>
  <si>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</si>
  <si>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</si>
  <si>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</si>
  <si>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</si>
  <si>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</si>
  <si>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</si>
  <si>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</si>
  <si>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</si>
  <si>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</si>
  <si>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</si>
  <si>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</si>
  <si>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</si>
  <si>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</si>
  <si>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</si>
  <si>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</si>
  <si>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</si>
  <si>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</si>
  <si>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</si>
  <si>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</si>
  <si>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</si>
  <si>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</si>
  <si>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</si>
  <si>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</si>
  <si>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</si>
  <si>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</si>
  <si>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</si>
  <si>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</si>
  <si>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</si>
  <si>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</si>
  <si>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</si>
  <si>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</si>
  <si>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</si>
  <si>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</si>
  <si>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</si>
  <si>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</si>
  <si>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</si>
  <si>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</si>
  <si>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</si>
  <si>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</si>
  <si>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</si>
  <si>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</si>
  <si>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</si>
  <si>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</si>
  <si>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</si>
  <si>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</si>
  <si>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</si>
  <si>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</si>
  <si>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</si>
  <si>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</si>
  <si>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</si>
  <si>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</si>
  <si>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</si>
  <si>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</si>
  <si>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</si>
  <si>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</si>
  <si>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</si>
  <si>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</si>
  <si>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</si>
  <si>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</si>
  <si>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</si>
  <si>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</si>
  <si>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</si>
  <si>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</si>
  <si>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</si>
  <si>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</si>
  <si>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</si>
  <si>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</si>
  <si>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</si>
  <si>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</si>
  <si>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</si>
  <si>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</si>
  <si>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</si>
  <si>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</si>
  <si>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</si>
  <si>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</si>
  <si>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</si>
  <si>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</si>
  <si>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</si>
  <si>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</si>
  <si>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</si>
  <si>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</si>
  <si>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</si>
  <si>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</si>
  <si>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</si>
  <si>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</si>
  <si>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</si>
  <si>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</si>
  <si>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</si>
  <si>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</si>
  <si>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</si>
  <si>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</si>
  <si>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</si>
  <si>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</si>
  <si>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</si>
  <si>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</si>
  <si>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</si>
  <si>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</si>
  <si>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</si>
  <si>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</si>
  <si>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</si>
  <si>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</si>
  <si>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</si>
  <si>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</si>
  <si>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</si>
  <si>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</si>
  <si>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</si>
  <si>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</si>
  <si>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</si>
  <si>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</si>
  <si>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</si>
  <si>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</si>
  <si>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</si>
  <si>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</si>
  <si>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</si>
  <si>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</si>
  <si>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</si>
  <si>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</si>
  <si>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</si>
  <si>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</si>
  <si>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</si>
  <si>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</si>
  <si>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</si>
  <si>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</si>
  <si>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</si>
  <si>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</si>
  <si>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</si>
  <si>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</si>
  <si>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</si>
  <si>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</si>
  <si>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</si>
  <si>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</si>
  <si>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</si>
  <si>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</si>
  <si>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</si>
  <si>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</si>
  <si>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</si>
  <si>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</si>
  <si>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</si>
  <si>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</si>
  <si>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</si>
  <si>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</si>
  <si>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</si>
  <si>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</si>
  <si>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</si>
  <si>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</si>
  <si>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</si>
  <si>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</si>
  <si>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</si>
  <si>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</si>
  <si>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</si>
  <si>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</si>
  <si>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</si>
  <si>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</si>
  <si>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</si>
  <si>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</si>
  <si>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</si>
  <si>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</si>
  <si>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</si>
  <si>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</si>
  <si>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</si>
  <si>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</si>
  <si>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</si>
  <si>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</si>
  <si>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</si>
  <si>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</si>
  <si>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</si>
  <si>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</si>
  <si>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</si>
  <si>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</si>
  <si>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</si>
  <si>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</si>
  <si>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</si>
  <si>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</si>
  <si>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</si>
  <si>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</si>
  <si>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</si>
  <si>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</si>
  <si>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</si>
  <si>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</si>
  <si>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</si>
  <si>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</si>
  <si>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</si>
  <si>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</si>
  <si>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</si>
  <si>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</si>
  <si>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</si>
  <si>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</si>
  <si>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</si>
  <si>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</si>
  <si>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</si>
  <si>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</si>
  <si>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</si>
  <si>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</si>
  <si>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</si>
  <si>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</si>
  <si>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</si>
  <si>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</si>
  <si>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</si>
  <si>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</si>
  <si>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</si>
  <si>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</si>
  <si>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</si>
  <si>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</si>
  <si>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</si>
  <si>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</si>
  <si>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</si>
  <si>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</si>
  <si>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</si>
  <si>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</si>
  <si>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</si>
  <si>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</si>
  <si>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</si>
  <si>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</si>
  <si>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</si>
  <si>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</si>
  <si>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</si>
  <si>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</si>
  <si>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</si>
  <si>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</si>
  <si>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</si>
  <si>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</si>
  <si>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</si>
  <si>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</si>
  <si>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</si>
  <si>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</si>
  <si>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</si>
  <si>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</si>
  <si>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</si>
  <si>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</si>
  <si>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</si>
  <si>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</si>
  <si>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</si>
  <si>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</si>
  <si>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</si>
  <si>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</si>
  <si>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</si>
  <si>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</si>
  <si>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</si>
  <si>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</si>
  <si>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</si>
  <si>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</si>
  <si>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</si>
  <si>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</si>
  <si>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</si>
  <si>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</si>
  <si>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</si>
  <si>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</si>
  <si>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</si>
  <si>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</si>
  <si>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</si>
  <si>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</si>
  <si>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</si>
  <si>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</si>
  <si>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</si>
  <si>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</si>
  <si>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</si>
  <si>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</si>
  <si>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</si>
  <si>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</si>
  <si>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</si>
  <si>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</si>
  <si>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</si>
  <si>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</si>
  <si>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</si>
  <si>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</si>
  <si>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</si>
  <si>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</si>
  <si>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</si>
  <si>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</si>
  <si>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</si>
  <si>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</si>
  <si>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</si>
  <si>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</si>
  <si>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</si>
  <si>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</si>
  <si>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</si>
  <si>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</si>
  <si>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</si>
  <si>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</si>
  <si>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</si>
  <si>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</si>
  <si>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</si>
  <si>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</si>
  <si>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</si>
  <si>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</si>
  <si>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</si>
  <si>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</si>
  <si>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</si>
  <si>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</si>
  <si>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</si>
  <si>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</si>
  <si>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</si>
  <si>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</si>
  <si>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</si>
  <si>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</si>
  <si>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</si>
  <si>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</si>
  <si>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</si>
  <si>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</si>
  <si>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</si>
  <si>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</si>
  <si>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</si>
  <si>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</si>
  <si>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</si>
  <si>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</si>
  <si>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</si>
  <si>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</si>
  <si>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</si>
  <si>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</si>
  <si>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</si>
  <si>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</si>
  <si>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</si>
  <si>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</si>
  <si>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</si>
  <si>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</si>
  <si>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</si>
  <si>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</si>
  <si>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</si>
  <si>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</si>
  <si>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</si>
  <si>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</si>
  <si>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</si>
  <si>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</si>
  <si>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</si>
  <si>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</si>
  <si>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</si>
  <si>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</si>
  <si>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</si>
  <si>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</si>
  <si>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</si>
  <si>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</si>
  <si>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</si>
  <si>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</si>
  <si>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</si>
  <si>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</si>
  <si>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</si>
  <si>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</si>
  <si>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</si>
  <si>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</si>
  <si>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</si>
  <si>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</si>
  <si>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</si>
  <si>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</si>
  <si>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</si>
  <si>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</si>
  <si>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</si>
  <si>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</si>
  <si>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</si>
  <si>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</si>
  <si>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</si>
  <si>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</si>
  <si>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</si>
  <si>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</si>
  <si>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</si>
  <si>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</si>
  <si>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</si>
  <si>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</si>
  <si>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</si>
  <si>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</si>
  <si>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</si>
  <si>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</si>
  <si>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</si>
  <si>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</si>
  <si>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</si>
  <si>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</si>
  <si>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</si>
  <si>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</si>
  <si>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</si>
  <si>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</si>
  <si>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</si>
  <si>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</si>
  <si>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</si>
  <si>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</si>
  <si>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</si>
  <si>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</si>
  <si>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</si>
  <si>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</si>
  <si>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</si>
  <si>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</si>
  <si>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</si>
  <si>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</si>
  <si>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</si>
  <si>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</si>
  <si>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</si>
  <si>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</si>
  <si>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</si>
  <si>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</si>
  <si>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</si>
  <si>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</si>
  <si>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</si>
  <si>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</si>
  <si>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</si>
  <si>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</si>
  <si>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</si>
  <si>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</si>
  <si>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</si>
  <si>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</si>
  <si>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</si>
  <si>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</si>
  <si>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</si>
  <si>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</si>
  <si>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</si>
  <si>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</si>
  <si>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</si>
  <si>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</si>
  <si>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</si>
  <si>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</si>
  <si>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</si>
  <si>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</si>
  <si>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</si>
  <si>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</si>
  <si>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</si>
  <si>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</si>
  <si>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</si>
  <si>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</si>
  <si>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</si>
  <si>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</si>
  <si>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</si>
  <si>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</si>
  <si>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</si>
  <si>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</si>
  <si>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</si>
  <si>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</si>
  <si>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</si>
  <si>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</si>
  <si>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</si>
  <si>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</si>
  <si>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</si>
  <si>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</si>
  <si>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</si>
  <si>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</si>
  <si>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</si>
  <si>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</si>
  <si>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</si>
  <si>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</si>
  <si>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</si>
  <si>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</si>
  <si>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</si>
  <si>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</si>
  <si>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</si>
  <si>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</si>
  <si>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</si>
  <si>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</si>
  <si>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</si>
  <si>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</si>
  <si>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</si>
  <si>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</si>
  <si>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</si>
  <si>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</si>
  <si>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</si>
  <si>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</si>
  <si>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</si>
  <si>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</si>
  <si>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</si>
  <si>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</si>
  <si>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</si>
  <si>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</si>
  <si>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</si>
  <si>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</si>
  <si>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</si>
  <si>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</si>
  <si>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</si>
  <si>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</si>
  <si>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</si>
  <si>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</si>
  <si>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</si>
  <si>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</si>
  <si>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</si>
  <si>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</si>
  <si>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</si>
  <si>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</si>
  <si>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</si>
  <si>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</si>
  <si>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</si>
  <si>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</si>
  <si>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</si>
  <si>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</si>
  <si>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</si>
  <si>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</si>
  <si>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</si>
  <si>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</si>
  <si>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</si>
  <si>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</si>
  <si>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</si>
  <si>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</si>
  <si>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</si>
  <si>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</si>
  <si>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</si>
  <si>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</si>
  <si>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</si>
  <si>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</si>
  <si>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</si>
  <si>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</si>
  <si>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</si>
  <si>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</si>
  <si>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</si>
  <si>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</si>
  <si>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</si>
  <si>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</si>
  <si>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</si>
  <si>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</si>
  <si>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</si>
  <si>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</si>
  <si>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</si>
  <si>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</si>
  <si>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</si>
  <si>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</si>
  <si>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</si>
  <si>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</si>
  <si>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</si>
  <si>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</si>
  <si>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</si>
  <si>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</si>
  <si>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</si>
  <si>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</si>
  <si>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</si>
  <si>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</si>
  <si>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</si>
  <si>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</si>
  <si>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</si>
  <si>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</si>
  <si>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</si>
  <si>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</si>
  <si>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</si>
  <si>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</si>
  <si>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</si>
  <si>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</si>
  <si>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</si>
  <si>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</si>
  <si>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</si>
  <si>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</si>
  <si>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</si>
  <si>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</si>
  <si>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</si>
  <si>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</si>
  <si>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</si>
  <si>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</si>
  <si>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</si>
  <si>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</si>
  <si>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</si>
  <si>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</si>
  <si>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</si>
  <si>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</si>
  <si>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</si>
  <si>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</si>
  <si>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</si>
  <si>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</si>
  <si>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</si>
  <si>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</si>
  <si>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</si>
  <si>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</si>
  <si>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</si>
  <si>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</si>
  <si>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</si>
  <si>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</si>
  <si>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</si>
  <si>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</si>
  <si>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</si>
  <si>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</si>
  <si>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</si>
  <si>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</si>
  <si>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</si>
  <si>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</si>
  <si>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</si>
  <si>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</si>
  <si>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</si>
  <si>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</si>
  <si>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</si>
  <si>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</si>
  <si>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</si>
  <si>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</si>
  <si>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</si>
  <si>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</si>
  <si>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</si>
  <si>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</si>
  <si>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</si>
  <si>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</si>
  <si>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</si>
  <si>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</si>
  <si>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</si>
  <si>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</si>
  <si>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</si>
  <si>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</si>
  <si>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</si>
  <si>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</si>
  <si>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</si>
  <si>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</si>
  <si>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</si>
  <si>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</si>
  <si>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</si>
  <si>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</si>
  <si>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</si>
  <si>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</si>
  <si>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</si>
  <si>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</si>
  <si>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</si>
  <si>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</si>
  <si>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</si>
  <si>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</si>
  <si>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</si>
  <si>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</si>
  <si>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</si>
  <si>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</si>
  <si>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</si>
  <si>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</si>
  <si>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</si>
  <si>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</si>
  <si>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</si>
  <si>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</si>
  <si>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</si>
  <si>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</si>
  <si>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</si>
  <si>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</si>
  <si>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</si>
  <si>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</si>
  <si>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</si>
  <si>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</si>
  <si>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</si>
  <si>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</si>
  <si>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</si>
  <si>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</si>
  <si>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</si>
  <si>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</si>
  <si>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</si>
  <si>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</si>
  <si>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</si>
  <si>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</si>
  <si>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</si>
  <si>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</si>
  <si>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</si>
  <si>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</si>
  <si>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</si>
  <si>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</si>
  <si>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</si>
  <si>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</si>
  <si>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</si>
  <si>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</si>
  <si>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</si>
  <si>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</si>
  <si>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</si>
  <si>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</si>
  <si>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</si>
  <si>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</si>
  <si>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</si>
  <si>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</si>
  <si>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</si>
  <si>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</si>
  <si>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</si>
  <si>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</si>
  <si>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</si>
  <si>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</si>
  <si>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</si>
  <si>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</si>
  <si>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</si>
  <si>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</si>
  <si>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</si>
  <si>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</si>
  <si>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</si>
  <si>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</si>
  <si>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</si>
  <si>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</si>
  <si>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</si>
  <si>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</si>
  <si>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</si>
  <si>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</si>
  <si>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</si>
  <si>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</si>
  <si>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</si>
  <si>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</si>
  <si>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</si>
  <si>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</si>
  <si>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</si>
  <si>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</si>
  <si>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</si>
  <si>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</si>
  <si>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</si>
  <si>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</si>
  <si>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</si>
  <si>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</si>
  <si>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</si>
  <si>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</si>
  <si>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</si>
  <si>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</si>
  <si>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</si>
  <si>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</si>
  <si>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</si>
  <si>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</si>
  <si>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</si>
  <si>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</si>
  <si>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</si>
  <si>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</si>
  <si>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</si>
  <si>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</si>
  <si>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</si>
  <si>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</si>
  <si>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</si>
  <si>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</si>
  <si>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</si>
  <si>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</si>
  <si>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</si>
  <si>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</si>
  <si>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</si>
  <si>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</si>
  <si>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</si>
  <si>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</si>
  <si>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</si>
  <si>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</si>
  <si>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</si>
  <si>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</si>
  <si>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</si>
  <si>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</si>
  <si>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</si>
  <si>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</si>
  <si>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</si>
  <si>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</si>
  <si>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</si>
  <si>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</si>
  <si>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</si>
  <si>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</si>
  <si>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</si>
  <si>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</si>
  <si>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</si>
  <si>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</si>
  <si>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</si>
  <si>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</si>
  <si>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</si>
  <si>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</si>
  <si>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</si>
  <si>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</si>
  <si>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</si>
  <si>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</si>
  <si>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</si>
  <si>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</si>
  <si>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</si>
  <si>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</si>
  <si>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</si>
  <si>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</si>
  <si>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</si>
  <si>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</si>
  <si>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</si>
  <si>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</si>
  <si>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</si>
  <si>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</si>
  <si>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</si>
  <si>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</si>
  <si>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</si>
  <si>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</si>
  <si>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</si>
  <si>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</si>
  <si>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</si>
  <si>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</si>
  <si>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</si>
  <si>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</si>
  <si>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</si>
  <si>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</si>
  <si>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</si>
  <si>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</si>
  <si>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</si>
  <si>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</si>
  <si>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</si>
  <si>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</si>
  <si>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</si>
  <si>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</si>
  <si>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</si>
  <si>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</si>
  <si>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</si>
  <si>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</si>
  <si>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</si>
  <si>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</si>
  <si>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</si>
  <si>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</si>
  <si>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</si>
  <si>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</si>
  <si>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</si>
  <si>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</si>
  <si>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</si>
  <si>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</si>
  <si>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</si>
  <si>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</si>
  <si>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</si>
  <si>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</si>
  <si>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</si>
  <si>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</si>
  <si>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</si>
  <si>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</si>
  <si>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</si>
  <si>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</si>
  <si>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</si>
  <si>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</si>
  <si>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</si>
  <si>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</si>
  <si>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</si>
  <si>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</si>
  <si>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</si>
  <si>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</si>
  <si>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</si>
  <si>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</si>
  <si>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</si>
  <si>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</si>
  <si>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</si>
  <si>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</si>
  <si>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</si>
  <si>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</si>
  <si>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</si>
  <si>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</si>
  <si>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</si>
  <si>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</si>
  <si>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</si>
  <si>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</si>
  <si>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</si>
  <si>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</si>
  <si>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</si>
  <si>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</si>
  <si>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</si>
  <si>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</si>
  <si>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</si>
  <si>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</si>
  <si>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</si>
  <si>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</si>
  <si>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</si>
  <si>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</si>
  <si>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</si>
  <si>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</si>
  <si>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</si>
  <si>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</si>
  <si>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</si>
  <si>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</si>
  <si>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</si>
  <si>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</si>
  <si>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</si>
  <si>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</si>
  <si>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</si>
  <si>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</si>
  <si>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</si>
  <si>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</si>
  <si>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</si>
  <si>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</si>
  <si>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</si>
  <si>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</si>
  <si>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</si>
  <si>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</si>
  <si>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</si>
  <si>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</si>
  <si>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</si>
  <si>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</si>
  <si>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</si>
  <si>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</si>
  <si>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</si>
  <si>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</si>
  <si>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</si>
  <si>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</si>
  <si>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</si>
  <si>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</si>
  <si>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</si>
  <si>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</si>
  <si>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</si>
  <si>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</si>
  <si>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</si>
  <si>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</si>
  <si>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</si>
  <si>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</si>
  <si>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</si>
  <si>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</si>
  <si>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</si>
  <si>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</si>
  <si>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</si>
  <si>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</si>
  <si>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</si>
  <si>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</si>
  <si>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</si>
  <si>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</si>
  <si>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</si>
  <si>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</si>
  <si>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</si>
  <si>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</si>
  <si>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</si>
  <si>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</si>
  <si>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</si>
  <si>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</si>
  <si>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</si>
  <si>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</si>
  <si>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</si>
  <si>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</si>
  <si>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</si>
  <si>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</si>
  <si>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</si>
  <si>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</si>
  <si>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</si>
  <si>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</si>
  <si>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</si>
  <si>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</si>
  <si>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</si>
  <si>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</si>
  <si>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</si>
  <si>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</si>
  <si>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</si>
  <si>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</si>
  <si>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</si>
  <si>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</si>
  <si>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</si>
  <si>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</si>
  <si>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</si>
  <si>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</si>
  <si>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</si>
  <si>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</si>
  <si>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</si>
  <si>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</si>
  <si>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</si>
  <si>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</si>
  <si>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</si>
  <si>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</si>
  <si>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</si>
  <si>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</si>
  <si>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</si>
  <si>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</si>
  <si>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</si>
  <si>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</si>
  <si>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</si>
  <si>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</si>
  <si>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</si>
  <si>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</si>
  <si>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</si>
  <si>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</si>
  <si>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</si>
  <si>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</si>
  <si>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</si>
  <si>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</si>
  <si>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</si>
  <si>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</si>
  <si>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</si>
  <si>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</si>
  <si>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</si>
  <si>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</si>
  <si>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</si>
  <si>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</si>
  <si>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</si>
  <si>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</si>
  <si>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</si>
  <si>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</si>
  <si>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</si>
  <si>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</si>
  <si>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</si>
  <si>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</si>
  <si>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</si>
  <si>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</si>
  <si>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</si>
  <si>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</si>
  <si>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</si>
  <si>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</si>
  <si>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</si>
  <si>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</si>
  <si>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</si>
  <si>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</si>
  <si>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</si>
  <si>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</si>
  <si>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</si>
  <si>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</si>
  <si>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</si>
  <si>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</si>
  <si>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</si>
  <si>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</si>
  <si>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</si>
  <si>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</si>
  <si>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</si>
  <si>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</si>
  <si>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</si>
  <si>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</si>
  <si>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</si>
  <si>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</si>
  <si>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</si>
  <si>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</si>
  <si>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</si>
  <si>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</si>
  <si>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</si>
  <si>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</si>
  <si>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</si>
  <si>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</si>
  <si>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</si>
  <si>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</si>
  <si>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</si>
  <si>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</si>
  <si>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</si>
  <si>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</si>
  <si>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</si>
  <si>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</si>
  <si>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</si>
  <si>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</si>
  <si>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</si>
  <si>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</si>
  <si>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</si>
  <si>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</si>
  <si>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</si>
  <si>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</si>
  <si>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</si>
  <si>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</si>
  <si>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</si>
  <si>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</si>
  <si>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</si>
  <si>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</si>
  <si>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</si>
  <si>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</si>
  <si>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</si>
  <si>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</si>
  <si>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</si>
  <si>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</si>
  <si>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</si>
  <si>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</si>
  <si>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</si>
  <si>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</si>
  <si>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</si>
  <si>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</si>
  <si>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</si>
  <si>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</si>
  <si>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</si>
  <si>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</si>
  <si>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</si>
  <si>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</si>
  <si>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</si>
  <si>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</si>
  <si>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</si>
  <si>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</si>
  <si>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</si>
  <si>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</si>
  <si>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</si>
  <si>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</si>
  <si>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</si>
  <si>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</si>
  <si>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</si>
  <si>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</si>
  <si>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</si>
  <si>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</si>
  <si>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</si>
  <si>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</si>
  <si>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</si>
  <si>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</si>
  <si>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</si>
  <si>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</si>
  <si>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</si>
  <si>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</si>
  <si>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</si>
  <si>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</si>
  <si>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</si>
  <si>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</si>
  <si>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</si>
  <si>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</si>
  <si>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</si>
  <si>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</si>
  <si>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</si>
  <si>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</si>
  <si>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</si>
  <si>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</si>
  <si>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</si>
  <si>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</si>
  <si>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</si>
  <si>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</si>
  <si>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</si>
  <si>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</si>
  <si>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</si>
  <si>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</si>
  <si>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</si>
  <si>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</si>
  <si>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</si>
  <si>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</si>
  <si>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</si>
  <si>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</si>
  <si>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</si>
  <si>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</si>
  <si>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</si>
  <si>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</si>
  <si>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</si>
  <si>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</si>
  <si>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</si>
  <si>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</si>
  <si>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</si>
  <si>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</si>
  <si>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</si>
  <si>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</si>
  <si>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</si>
  <si>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</si>
  <si>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</si>
  <si>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</si>
  <si>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</si>
  <si>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</si>
  <si>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</si>
  <si>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</si>
  <si>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</si>
  <si>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</si>
  <si>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</si>
  <si>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</si>
  <si>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</si>
  <si>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</si>
  <si>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</si>
  <si>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</si>
  <si>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</si>
  <si>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</si>
  <si>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</si>
  <si>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</si>
  <si>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</si>
  <si>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</si>
  <si>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</si>
  <si>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</si>
  <si>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</si>
  <si>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</si>
  <si>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</si>
  <si>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</si>
  <si>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</si>
  <si>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</si>
  <si>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</si>
  <si>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</si>
  <si>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</si>
  <si>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</si>
  <si>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</si>
  <si>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</si>
  <si>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</si>
  <si>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</si>
  <si>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</si>
  <si>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</si>
  <si>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</si>
  <si>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</si>
  <si>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</si>
  <si>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</si>
  <si>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</si>
  <si>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</si>
  <si>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</si>
  <si>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</si>
  <si>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</si>
  <si>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</si>
  <si>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</si>
  <si>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</si>
  <si>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</si>
  <si>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</si>
  <si>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</si>
  <si>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</si>
  <si>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</si>
  <si>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</si>
  <si>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</si>
  <si>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</si>
  <si>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</si>
  <si>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</si>
  <si>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</si>
  <si>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</si>
  <si>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</si>
  <si>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</si>
  <si>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</si>
  <si>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</si>
  <si>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</si>
  <si>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</si>
  <si>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</si>
  <si>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</si>
  <si>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</si>
  <si>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</si>
  <si>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</si>
  <si>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</si>
  <si>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</si>
  <si>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</si>
  <si>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</si>
  <si>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</si>
  <si>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</si>
  <si>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</si>
  <si>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</si>
  <si>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</si>
  <si>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</si>
  <si>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</si>
  <si>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</si>
  <si>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</si>
  <si>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</si>
  <si>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</si>
  <si>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</si>
  <si>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</si>
  <si>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</si>
  <si>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</si>
  <si>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</si>
  <si>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</si>
  <si>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</si>
  <si>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</si>
  <si>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</si>
  <si>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</si>
  <si>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</si>
  <si>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</si>
  <si>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</si>
  <si>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</si>
  <si>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</si>
  <si>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</si>
  <si>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</si>
  <si>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</si>
  <si>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</si>
  <si>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</si>
  <si>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</si>
  <si>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</si>
  <si>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</si>
  <si>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</si>
  <si>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</si>
  <si>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</si>
  <si>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</si>
  <si>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</si>
  <si>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</si>
  <si>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</si>
  <si>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</si>
  <si>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</si>
  <si>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</si>
  <si>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</si>
  <si>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</si>
  <si>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</si>
  <si>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</si>
  <si>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</si>
  <si>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</si>
  <si>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</si>
  <si>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</si>
  <si>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</si>
  <si>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</si>
  <si>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</si>
  <si>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</si>
  <si>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</si>
  <si>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</si>
  <si>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</si>
  <si>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</si>
  <si>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</si>
  <si>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</si>
  <si>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</si>
  <si>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</si>
  <si>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</si>
  <si>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</si>
  <si>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</si>
  <si>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</si>
  <si>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</si>
  <si>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</si>
  <si>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</si>
  <si>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</si>
  <si>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</si>
  <si>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</si>
  <si>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</si>
  <si>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</si>
  <si>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</si>
  <si>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</si>
  <si>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</si>
  <si>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</si>
  <si>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</si>
  <si>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</si>
  <si>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</si>
  <si>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</si>
  <si>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</si>
  <si>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</si>
  <si>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</si>
  <si>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</si>
  <si>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</si>
  <si>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</si>
  <si>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</si>
  <si>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</si>
  <si>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</si>
  <si>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</si>
  <si>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</si>
  <si>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</si>
  <si>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</si>
  <si>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</si>
  <si>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</si>
  <si>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</si>
  <si>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</si>
  <si>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</si>
  <si>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</si>
  <si>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</si>
  <si>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</si>
  <si>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</si>
  <si>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</si>
  <si>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</si>
  <si>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</si>
  <si>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</si>
  <si>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</si>
  <si>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</si>
  <si>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</si>
  <si>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</si>
  <si>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</si>
  <si>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</si>
  <si>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</si>
  <si>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</si>
  <si>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</si>
  <si>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</si>
  <si>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</si>
  <si>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</si>
  <si>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</si>
  <si>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</si>
  <si>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</si>
  <si>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</si>
  <si>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</si>
  <si>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</si>
  <si>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</si>
  <si>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</si>
  <si>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</si>
  <si>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</si>
  <si>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</si>
  <si>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</si>
  <si>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</si>
  <si>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</si>
  <si>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</si>
  <si>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</si>
  <si>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</si>
  <si>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</si>
  <si>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</si>
  <si>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</si>
  <si>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</si>
  <si>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</si>
  <si>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</si>
  <si>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</si>
  <si>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</si>
  <si>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</si>
  <si>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</si>
  <si>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</si>
  <si>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</si>
  <si>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</si>
  <si>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</si>
  <si>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</si>
  <si>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</si>
  <si>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</si>
  <si>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</si>
  <si>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</si>
  <si>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</si>
  <si>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</si>
  <si>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</si>
  <si>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</si>
  <si>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</si>
  <si>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</si>
  <si>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</si>
  <si>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</si>
  <si>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</si>
  <si>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</si>
  <si>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</si>
  <si>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</si>
  <si>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</si>
  <si>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</si>
  <si>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</si>
  <si>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</si>
  <si>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</si>
  <si>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</si>
  <si>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</si>
  <si>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</si>
  <si>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</si>
  <si>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</si>
  <si>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</si>
  <si>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</si>
  <si>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</si>
  <si>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</si>
  <si>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</si>
  <si>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</si>
  <si>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</si>
  <si>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</si>
  <si>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</si>
  <si>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</si>
  <si>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</si>
  <si>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</si>
  <si>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</si>
  <si>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</si>
  <si>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</si>
  <si>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</si>
  <si>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</si>
  <si>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</si>
  <si>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</si>
  <si>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</si>
  <si>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</si>
  <si>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</si>
  <si>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</si>
  <si>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</si>
  <si>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</si>
  <si>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</si>
  <si>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</si>
  <si>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</si>
  <si>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</si>
  <si>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</si>
  <si>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</si>
  <si>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</si>
  <si>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</si>
  <si>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</si>
  <si>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</si>
  <si>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</si>
  <si>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</si>
  <si>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</si>
  <si>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</si>
  <si>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</si>
  <si>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</si>
  <si>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</si>
  <si>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</si>
  <si>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</si>
  <si>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</si>
  <si>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</si>
  <si>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</si>
  <si>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</si>
  <si>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</si>
  <si>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</si>
  <si>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</si>
  <si>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</si>
  <si>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</si>
  <si>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</si>
  <si>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</si>
  <si>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</si>
  <si>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</si>
  <si>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</si>
  <si>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</si>
  <si>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</si>
  <si>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</si>
  <si>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</si>
  <si>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</si>
  <si>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</si>
  <si>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</si>
  <si>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</si>
  <si>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</si>
  <si>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</si>
  <si>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</si>
  <si>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</si>
  <si>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</si>
  <si>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</si>
  <si>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</si>
  <si>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</si>
  <si>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</si>
  <si>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</si>
  <si>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</si>
  <si>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</si>
  <si>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</si>
  <si>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</si>
  <si>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</si>
  <si>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</si>
  <si>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</si>
  <si>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</si>
  <si>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</si>
  <si>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</si>
  <si>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</si>
  <si>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</si>
  <si>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</si>
  <si>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</si>
  <si>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</si>
  <si>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</si>
  <si>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</si>
  <si>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</si>
  <si>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</si>
  <si>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</si>
  <si>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</si>
  <si>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</si>
  <si>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</si>
  <si>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</si>
  <si>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</si>
  <si>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</si>
  <si>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</si>
  <si>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</si>
  <si>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</si>
  <si>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</si>
  <si>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</si>
  <si>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</si>
  <si>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</si>
  <si>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</si>
  <si>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</si>
  <si>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</si>
  <si>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</si>
  <si>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</si>
  <si>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</si>
  <si>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</si>
  <si>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</si>
  <si>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</si>
  <si>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</si>
  <si>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</si>
  <si>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</si>
  <si>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</si>
  <si>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</si>
  <si>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</si>
  <si>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</si>
  <si>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</si>
  <si>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</si>
  <si>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</si>
  <si>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</si>
  <si>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</si>
  <si>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</si>
  <si>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</si>
  <si>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</si>
  <si>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</si>
  <si>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</si>
  <si>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</si>
  <si>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</si>
  <si>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</si>
  <si>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</si>
  <si>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</si>
  <si>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</si>
  <si>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</si>
  <si>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</si>
  <si>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</si>
  <si>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</si>
  <si>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</si>
  <si>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</si>
  <si>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</si>
  <si>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</si>
  <si>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</si>
  <si>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</si>
  <si>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</si>
  <si>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</si>
  <si>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</si>
  <si>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</si>
  <si>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</si>
  <si>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</si>
  <si>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</si>
  <si>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</si>
  <si>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</si>
  <si>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</si>
  <si>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</si>
  <si>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</si>
  <si>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</si>
  <si>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</si>
  <si>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</si>
  <si>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</si>
  <si>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</si>
  <si>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</si>
  <si>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</si>
  <si>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</si>
  <si>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</si>
  <si>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</si>
  <si>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</si>
  <si>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</si>
  <si>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</si>
  <si>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</si>
  <si>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</si>
  <si>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</si>
  <si>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</si>
  <si>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</si>
  <si>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</si>
  <si>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</si>
  <si>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</si>
  <si>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</si>
  <si>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</si>
  <si>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</si>
  <si>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</si>
  <si>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</si>
  <si>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</si>
  <si>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</si>
  <si>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</si>
  <si>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</si>
  <si>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</si>
  <si>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</si>
  <si>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</si>
  <si>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</si>
  <si>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</si>
  <si>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</si>
  <si>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</si>
  <si>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</si>
  <si>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</si>
  <si>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</si>
  <si>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</si>
  <si>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</si>
  <si>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</si>
  <si>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</si>
  <si>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</si>
  <si>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</si>
  <si>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</si>
  <si>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</si>
  <si>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</si>
  <si>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</si>
  <si>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</si>
  <si>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</si>
  <si>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</si>
  <si>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</si>
  <si>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</si>
  <si>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</si>
  <si>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</si>
  <si>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</si>
  <si>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</si>
  <si>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</si>
  <si>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</si>
  <si>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</si>
  <si>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</si>
  <si>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</si>
  <si>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</si>
  <si>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</si>
  <si>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</si>
  <si>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</si>
  <si>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</si>
  <si>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</si>
  <si>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</si>
  <si>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</si>
  <si>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</si>
  <si>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</si>
  <si>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</si>
  <si>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</si>
  <si>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</si>
  <si>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</si>
  <si>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</si>
  <si>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</si>
  <si>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</si>
  <si>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</si>
  <si>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</si>
  <si>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</si>
  <si>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</si>
  <si>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</si>
  <si>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</si>
  <si>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</si>
  <si>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</si>
  <si>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</si>
  <si>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</si>
  <si>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</si>
  <si>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</si>
  <si>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</si>
  <si>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</si>
  <si>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</si>
  <si>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</si>
  <si>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</si>
  <si>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</si>
  <si>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</si>
  <si>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</si>
  <si>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</si>
  <si>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</si>
  <si>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</si>
  <si>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</si>
  <si>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</si>
  <si>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</si>
  <si>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</si>
  <si>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</si>
  <si>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</si>
  <si>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</si>
  <si>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</si>
  <si>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</si>
  <si>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</si>
  <si>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</si>
  <si>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</si>
  <si>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</si>
  <si>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</si>
  <si>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</si>
  <si>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</si>
  <si>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</si>
  <si>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</si>
  <si>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</si>
  <si>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</si>
  <si>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</si>
  <si>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</si>
  <si>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</si>
  <si>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</si>
  <si>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</si>
  <si>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</si>
  <si>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</si>
  <si>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</si>
  <si>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</si>
  <si>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</si>
  <si>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</si>
  <si>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</si>
  <si>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</si>
  <si>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</si>
  <si>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</si>
  <si>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</si>
  <si>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</si>
  <si>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</si>
  <si>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</si>
  <si>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</si>
  <si>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</si>
  <si>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</si>
  <si>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</si>
  <si>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</si>
  <si>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</si>
  <si>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</si>
  <si>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</si>
  <si>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</si>
  <si>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</si>
  <si>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</si>
  <si>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</si>
  <si>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</si>
  <si>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</si>
  <si>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</si>
  <si>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</si>
  <si>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</si>
  <si>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</si>
  <si>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</si>
  <si>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</si>
  <si>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</si>
  <si>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</si>
  <si>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</si>
  <si>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</si>
  <si>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</si>
  <si>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</si>
  <si>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</si>
  <si>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</si>
  <si>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</si>
  <si>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</si>
  <si>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</si>
  <si>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</si>
  <si>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</si>
  <si>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</si>
  <si>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</si>
  <si>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</si>
  <si>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</si>
  <si>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</si>
  <si>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</si>
  <si>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</si>
  <si>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</si>
  <si>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</si>
  <si>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</si>
  <si>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</si>
  <si>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</si>
  <si>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</si>
  <si>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</si>
  <si>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</si>
  <si>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</si>
  <si>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</si>
  <si>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</si>
  <si>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</si>
  <si>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</si>
  <si>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</si>
  <si>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</si>
  <si>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</si>
  <si>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</si>
  <si>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</si>
  <si>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</si>
  <si>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</si>
  <si>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</si>
  <si>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</si>
  <si>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</si>
  <si>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</si>
  <si>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</si>
  <si>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</si>
  <si>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</si>
  <si>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</si>
  <si>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</si>
  <si>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</si>
  <si>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</si>
  <si>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</si>
  <si>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</si>
  <si>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</si>
  <si>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</si>
  <si>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</si>
  <si>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</si>
  <si>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</si>
  <si>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</si>
  <si>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</si>
  <si>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</si>
  <si>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</si>
  <si>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</si>
  <si>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</si>
  <si>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</si>
  <si>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</si>
  <si>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</si>
  <si>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</si>
  <si>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</si>
  <si>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</si>
  <si>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</si>
  <si>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</si>
  <si>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</si>
  <si>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</si>
  <si>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</si>
  <si>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</si>
  <si>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</si>
  <si>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</si>
  <si>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</si>
  <si>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</si>
  <si>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</si>
  <si>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</si>
  <si>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</si>
  <si>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</si>
  <si>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</si>
  <si>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</si>
  <si>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</si>
  <si>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</si>
  <si>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</si>
  <si>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</si>
  <si>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</si>
  <si>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</si>
  <si>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</si>
  <si>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</si>
  <si>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</si>
  <si>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</si>
  <si>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</si>
  <si>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</si>
  <si>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</si>
  <si>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</si>
  <si>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</si>
  <si>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</si>
  <si>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</si>
  <si>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</si>
  <si>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</si>
  <si>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</si>
  <si>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</si>
  <si>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</si>
  <si>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</si>
  <si>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</si>
  <si>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</si>
  <si>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</si>
  <si>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</si>
  <si>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</si>
  <si>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</si>
  <si>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</si>
  <si>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</si>
  <si>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</si>
  <si>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</si>
  <si>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</si>
  <si>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</si>
  <si>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</si>
  <si>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</si>
  <si>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</si>
  <si>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</si>
  <si>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</si>
  <si>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</si>
  <si>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</si>
  <si>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</si>
  <si>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</si>
  <si>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</si>
  <si>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</si>
  <si>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</si>
  <si>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</si>
  <si>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</si>
  <si>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</si>
  <si>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</si>
  <si>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</si>
  <si>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</si>
  <si>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</si>
  <si>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</si>
  <si>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</si>
  <si>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</si>
  <si>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</si>
  <si>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</si>
  <si>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</si>
  <si>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</si>
  <si>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</si>
  <si>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</si>
  <si>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</si>
  <si>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</si>
  <si>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</si>
  <si>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</si>
  <si>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</si>
  <si>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</si>
  <si>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</si>
  <si>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</si>
  <si>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</si>
  <si>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</si>
  <si>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</si>
  <si>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</si>
  <si>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</si>
  <si>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</si>
  <si>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</si>
  <si>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</si>
  <si>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</si>
  <si>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</si>
  <si>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</si>
  <si>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</si>
  <si>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</si>
  <si>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</si>
  <si>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</si>
  <si>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</si>
  <si>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</si>
  <si>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</si>
  <si>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</si>
  <si>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</si>
  <si>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</si>
  <si>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</si>
  <si>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</si>
  <si>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</si>
  <si>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</si>
  <si>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</si>
  <si>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</si>
  <si>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</si>
  <si>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</si>
  <si>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</si>
  <si>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</si>
  <si>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</si>
  <si>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</si>
  <si>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</si>
  <si>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</si>
  <si>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</si>
  <si>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</si>
  <si>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</si>
  <si>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</si>
  <si>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</si>
  <si>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</si>
  <si>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</si>
  <si>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</si>
  <si>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</si>
  <si>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</si>
  <si>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</si>
  <si>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</si>
  <si>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</si>
  <si>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</si>
  <si>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</si>
  <si>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</si>
  <si>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</si>
  <si>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</si>
  <si>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</si>
  <si>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</si>
  <si>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</si>
  <si>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</si>
  <si>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</si>
  <si>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</si>
  <si>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</si>
  <si>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</si>
  <si>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</si>
  <si>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</si>
  <si>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</si>
  <si>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</si>
  <si>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</si>
  <si>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</si>
  <si>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</si>
  <si>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</si>
  <si>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</si>
  <si>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</si>
  <si>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</si>
  <si>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</si>
  <si>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</si>
  <si>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</si>
  <si>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</si>
  <si>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</si>
  <si>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</si>
  <si>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</si>
  <si>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</si>
  <si>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</si>
  <si>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</si>
  <si>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</si>
  <si>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</si>
  <si>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</si>
  <si>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</si>
  <si>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</si>
  <si>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</si>
  <si>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</si>
  <si>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</si>
  <si>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</si>
  <si>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</si>
  <si>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</si>
  <si>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</si>
  <si>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</si>
  <si>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</si>
  <si>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</si>
  <si>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</si>
  <si>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</si>
  <si>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</si>
  <si>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</si>
  <si>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</si>
  <si>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</si>
  <si>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</si>
  <si>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</si>
  <si>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</si>
  <si>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</si>
  <si>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</si>
  <si>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</si>
  <si>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</si>
  <si>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</si>
  <si>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</si>
  <si>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</si>
  <si>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</si>
  <si>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</si>
  <si>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</si>
  <si>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</si>
  <si>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</si>
  <si>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</si>
  <si>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</si>
  <si>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</si>
  <si>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</si>
  <si>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</si>
  <si>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</si>
  <si>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</si>
  <si>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</si>
  <si>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</si>
  <si>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</si>
  <si>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</si>
  <si>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</si>
  <si>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</si>
  <si>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</si>
  <si>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</si>
  <si>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</si>
  <si>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</si>
  <si>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</si>
  <si>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</si>
  <si>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</si>
  <si>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</si>
  <si>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</si>
  <si>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</si>
  <si>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</si>
  <si>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</si>
  <si>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</si>
  <si>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</si>
  <si>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</si>
  <si>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</si>
  <si>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</si>
  <si>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</si>
  <si>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</si>
  <si>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</si>
  <si>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</si>
  <si>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</si>
  <si>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</si>
  <si>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</si>
  <si>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</si>
  <si>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</si>
  <si>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</si>
  <si>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</si>
  <si>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</si>
  <si>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</si>
  <si>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</si>
  <si>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</si>
  <si>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</si>
  <si>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</si>
  <si>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</si>
  <si>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</si>
  <si>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</si>
  <si>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</si>
  <si>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</si>
  <si>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</si>
  <si>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</si>
  <si>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</si>
  <si>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</si>
  <si>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</si>
  <si>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</si>
  <si>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</si>
  <si>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</si>
  <si>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</si>
  <si>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</si>
  <si>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</si>
  <si>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</si>
  <si>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</si>
  <si>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</si>
  <si>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</si>
  <si>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</si>
  <si>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</si>
  <si>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</si>
  <si>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</si>
  <si>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</si>
  <si>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</si>
  <si>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</si>
  <si>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</si>
  <si>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</si>
  <si>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</si>
  <si>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</si>
  <si>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</si>
  <si>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</si>
  <si>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</si>
  <si>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</si>
  <si>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</si>
  <si>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</si>
  <si>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</si>
  <si>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</si>
  <si>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</si>
  <si>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</si>
  <si>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</si>
  <si>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</si>
  <si>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</si>
  <si>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</si>
  <si>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</si>
  <si>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</si>
  <si>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</si>
  <si>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</si>
  <si>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</si>
  <si>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</si>
  <si>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</si>
  <si>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</si>
  <si>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</si>
  <si>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</si>
  <si>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</si>
  <si>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</si>
  <si>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</si>
  <si>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</si>
  <si>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</si>
  <si>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</si>
  <si>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</si>
  <si>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</si>
  <si>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</si>
  <si>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</si>
  <si>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</si>
  <si>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</si>
  <si>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</si>
  <si>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</si>
  <si>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</si>
  <si>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</si>
  <si>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</si>
  <si>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</si>
  <si>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</si>
  <si>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</si>
  <si>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</si>
  <si>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</si>
  <si>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</si>
  <si>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</si>
  <si>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</si>
  <si>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</si>
  <si>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</si>
  <si>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</si>
  <si>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</si>
  <si>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</si>
  <si>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</si>
  <si>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</si>
  <si>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</si>
  <si>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</si>
  <si>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</si>
  <si>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</si>
  <si>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</si>
  <si>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</si>
  <si>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</si>
  <si>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</si>
  <si>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</si>
  <si>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</si>
  <si>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</si>
  <si>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</si>
  <si>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</si>
  <si>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</si>
  <si>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</si>
  <si>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</si>
  <si>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</si>
  <si>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</si>
  <si>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</si>
  <si>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</si>
  <si>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</si>
  <si>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</si>
  <si>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</si>
  <si>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</si>
  <si>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</si>
  <si>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</si>
  <si>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</si>
  <si>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</si>
  <si>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</si>
  <si>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</si>
  <si>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</si>
  <si>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</si>
  <si>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</si>
  <si>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</si>
  <si>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</si>
  <si>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</si>
  <si>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</si>
  <si>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</si>
  <si>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</si>
  <si>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</si>
  <si>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</si>
  <si>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</si>
  <si>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</si>
  <si>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</si>
  <si>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</si>
  <si>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</si>
  <si>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</si>
  <si>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</si>
  <si>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</si>
  <si>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</si>
  <si>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</si>
  <si>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</si>
  <si>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</si>
  <si>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</si>
  <si>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</si>
  <si>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</si>
  <si>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</si>
  <si>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</si>
  <si>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</si>
  <si>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</si>
  <si>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</si>
  <si>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</si>
  <si>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</si>
  <si>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</si>
  <si>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</si>
  <si>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</si>
  <si>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</si>
  <si>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</si>
  <si>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</si>
  <si>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</si>
  <si>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</si>
  <si>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</si>
  <si>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</si>
  <si>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</si>
  <si>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</si>
  <si>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</si>
  <si>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</si>
  <si>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</si>
  <si>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</si>
  <si>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</si>
  <si>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</si>
  <si>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</si>
  <si>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</si>
  <si>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</si>
  <si>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</si>
  <si>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</si>
  <si>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</si>
  <si>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</si>
  <si>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</si>
  <si>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</si>
  <si>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</si>
  <si>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</si>
  <si>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</si>
  <si>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</si>
  <si>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</si>
  <si>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</si>
  <si>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</si>
  <si>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</si>
  <si>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</si>
  <si>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</si>
  <si>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</si>
  <si>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</si>
  <si>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</si>
  <si>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</si>
  <si>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</si>
  <si>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</si>
  <si>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</si>
  <si>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</si>
  <si>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</si>
  <si>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</si>
  <si>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</si>
  <si>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</si>
  <si>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</si>
  <si>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</si>
  <si>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</si>
  <si>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</si>
  <si>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</si>
  <si>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</si>
  <si>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</si>
  <si>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</si>
  <si>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</si>
  <si>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</si>
  <si>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</si>
  <si>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</si>
  <si>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</si>
  <si>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</si>
  <si>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</si>
  <si>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</si>
  <si>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</si>
  <si>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</si>
  <si>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</si>
  <si>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</si>
  <si>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</si>
  <si>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</si>
  <si>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</si>
  <si>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</si>
  <si>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</si>
  <si>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</si>
  <si>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</si>
  <si>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</si>
  <si>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</si>
  <si>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</si>
  <si>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</si>
  <si>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</si>
  <si>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</si>
  <si>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</si>
  <si>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</si>
  <si>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</si>
  <si>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</si>
  <si>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</si>
  <si>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</si>
  <si>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</si>
  <si>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</si>
  <si>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</si>
  <si>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</si>
  <si>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</si>
  <si>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</si>
  <si>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</si>
  <si>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</si>
  <si>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</si>
  <si>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</si>
  <si>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</si>
  <si>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</si>
  <si>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</si>
  <si>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</si>
  <si>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</si>
  <si>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</si>
  <si>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</si>
  <si>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</si>
  <si>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</si>
  <si>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</si>
  <si>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</si>
  <si>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</si>
  <si>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</si>
  <si>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</si>
  <si>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</si>
  <si>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</si>
  <si>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</si>
  <si>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</si>
  <si>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</si>
  <si>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</si>
  <si>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</si>
  <si>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</si>
  <si>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</si>
  <si>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</si>
  <si>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</si>
  <si>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</si>
  <si>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</si>
  <si>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</si>
  <si>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</si>
  <si>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</si>
  <si>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</si>
  <si>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</si>
  <si>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</si>
  <si>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</si>
  <si>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</si>
  <si>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</si>
  <si>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</si>
  <si>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</si>
  <si>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</si>
  <si>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</si>
  <si>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</si>
  <si>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</si>
  <si>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</si>
  <si>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</si>
  <si>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</si>
  <si>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</si>
  <si>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</si>
  <si>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</si>
  <si>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</si>
  <si>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</si>
  <si>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</si>
  <si>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</si>
  <si>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</si>
  <si>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</si>
  <si>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</si>
  <si>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</si>
  <si>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</si>
  <si>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</si>
  <si>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</si>
  <si>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</si>
  <si>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</si>
  <si>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</si>
  <si>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</si>
  <si>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</si>
  <si>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</si>
  <si>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</si>
  <si>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</si>
  <si>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</si>
  <si>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</si>
  <si>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</si>
  <si>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</si>
  <si>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</si>
  <si>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</si>
  <si>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</si>
  <si>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</si>
  <si>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</si>
  <si>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</si>
  <si>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</si>
  <si>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</si>
  <si>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</si>
  <si>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</si>
  <si>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</si>
  <si>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</si>
  <si>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</si>
  <si>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</si>
  <si>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</si>
  <si>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</si>
  <si>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</si>
  <si>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</si>
  <si>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</si>
  <si>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</si>
  <si>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</si>
  <si>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</si>
  <si>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</si>
  <si>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</si>
  <si>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</si>
  <si>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</si>
  <si>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</si>
  <si>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</si>
  <si>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</si>
  <si>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</si>
  <si>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</si>
  <si>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</si>
  <si>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</si>
  <si>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</si>
  <si>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</si>
  <si>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</si>
  <si>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</si>
  <si>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</si>
  <si>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</si>
  <si>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</si>
  <si>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</si>
  <si>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</si>
  <si>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</si>
  <si>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</si>
  <si>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</si>
  <si>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</si>
  <si>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</si>
  <si>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</si>
  <si>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</si>
  <si>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</si>
  <si>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</si>
  <si>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</si>
  <si>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</si>
  <si>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</si>
  <si>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</si>
  <si>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</si>
  <si>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</si>
  <si>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</si>
  <si>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</si>
  <si>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</si>
  <si>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</si>
  <si>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</si>
  <si>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</si>
  <si>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</si>
  <si>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</si>
  <si>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</si>
  <si>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</si>
  <si>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</si>
  <si>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</si>
  <si>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</si>
  <si>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</si>
  <si>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</si>
  <si>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</si>
  <si>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</si>
  <si>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</si>
  <si>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</si>
  <si>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</si>
  <si>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</si>
  <si>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</si>
  <si>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</si>
  <si>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</si>
  <si>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</si>
  <si>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</si>
  <si>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</si>
  <si>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</si>
  <si>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</si>
  <si>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</si>
  <si>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</si>
  <si>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</si>
  <si>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</si>
  <si>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</si>
  <si>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</si>
  <si>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</si>
  <si>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</si>
  <si>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</si>
  <si>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</si>
  <si>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</si>
  <si>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</si>
  <si>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</si>
  <si>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</si>
  <si>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</si>
  <si>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</si>
  <si>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</si>
  <si>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</si>
  <si>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</si>
  <si>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</si>
  <si>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</si>
  <si>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</si>
  <si>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</si>
  <si>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</si>
  <si>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</si>
  <si>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</si>
  <si>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</si>
  <si>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</si>
  <si>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</si>
  <si>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</si>
  <si>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</si>
  <si>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</si>
  <si>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</si>
  <si>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</si>
  <si>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</si>
  <si>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</si>
  <si>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</si>
  <si>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</si>
  <si>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</si>
  <si>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</si>
  <si>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</si>
  <si>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</si>
  <si>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</si>
  <si>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</si>
  <si>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</si>
  <si>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</si>
  <si>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</si>
  <si>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</si>
  <si>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</si>
  <si>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</si>
  <si>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</si>
  <si>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</si>
  <si>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</si>
  <si>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</si>
  <si>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</si>
  <si>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</si>
  <si>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</si>
  <si>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</si>
  <si>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</si>
  <si>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</si>
  <si>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</si>
  <si>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</si>
  <si>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</si>
  <si>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</si>
  <si>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</si>
  <si>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</si>
  <si>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</si>
  <si>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</si>
  <si>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</si>
  <si>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</si>
  <si>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</si>
  <si>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</si>
  <si>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</si>
  <si>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</si>
  <si>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</si>
  <si>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</si>
  <si>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</si>
  <si>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</si>
  <si>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</si>
  <si>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</si>
  <si>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</si>
  <si>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</si>
  <si>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</si>
  <si>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</si>
  <si>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</si>
  <si>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</si>
  <si>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</si>
  <si>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</si>
  <si>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</si>
  <si>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</si>
  <si>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</si>
  <si>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</si>
  <si>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</si>
  <si>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</si>
  <si>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</si>
  <si>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</si>
  <si>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</si>
  <si>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</si>
  <si>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</si>
  <si>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</si>
  <si>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</si>
  <si>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</si>
  <si>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</si>
  <si>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</si>
  <si>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</si>
  <si>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</si>
  <si>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</si>
  <si>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</si>
  <si>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</si>
  <si>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</si>
  <si>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</si>
  <si>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</si>
  <si>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</si>
  <si>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</si>
  <si>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</si>
  <si>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</si>
  <si>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</si>
  <si>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</si>
  <si>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</si>
  <si>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</si>
  <si>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</si>
  <si>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</si>
  <si>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</si>
  <si>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</si>
  <si>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</si>
  <si>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</si>
  <si>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</si>
  <si>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</si>
  <si>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</si>
  <si>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</si>
  <si>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</si>
  <si>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</si>
  <si>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</si>
  <si>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</si>
  <si>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</si>
  <si>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</si>
  <si>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</si>
  <si>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</si>
  <si>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</si>
  <si>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</si>
  <si>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</si>
  <si>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</si>
  <si>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</si>
  <si>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</si>
  <si>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</si>
  <si>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</si>
  <si>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</si>
  <si>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</si>
  <si>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</si>
  <si>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</si>
  <si>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</si>
  <si>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</si>
  <si>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</si>
  <si>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</si>
  <si>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</si>
  <si>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</si>
  <si>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</si>
  <si>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</si>
  <si>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</si>
  <si>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</si>
  <si>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</si>
  <si>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</si>
  <si>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</si>
  <si>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</si>
  <si>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</si>
  <si>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</si>
  <si>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</si>
  <si>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</si>
  <si>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</si>
  <si>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</si>
  <si>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</si>
  <si>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</si>
  <si>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</si>
  <si>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</si>
  <si>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</si>
  <si>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</si>
  <si>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</si>
  <si>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</si>
  <si>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</si>
  <si>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</si>
  <si>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</si>
  <si>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</si>
  <si>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</si>
  <si>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</si>
  <si>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</si>
  <si>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</si>
  <si>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</si>
  <si>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</si>
  <si>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</si>
  <si>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</si>
  <si>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</si>
  <si>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</si>
  <si>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</si>
  <si>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</si>
  <si>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</si>
  <si>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</si>
  <si>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</si>
  <si>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</si>
  <si>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</si>
  <si>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</si>
  <si>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</si>
  <si>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</si>
  <si>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</si>
  <si>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</si>
  <si>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</si>
  <si>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</si>
  <si>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</si>
  <si>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</si>
  <si>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</si>
  <si>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</si>
  <si>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</si>
  <si>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</si>
  <si>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</si>
  <si>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</si>
  <si>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</si>
  <si>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</si>
  <si>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</si>
  <si>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</si>
  <si>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</si>
  <si>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</si>
  <si>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</si>
  <si>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</si>
  <si>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</si>
  <si>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</si>
  <si>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</si>
  <si>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</si>
  <si>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</si>
  <si>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</si>
  <si>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</si>
  <si>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</si>
  <si>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</si>
  <si>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</si>
  <si>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</si>
  <si>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</si>
  <si>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</si>
  <si>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</si>
  <si>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</si>
  <si>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</si>
  <si>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</si>
  <si>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</si>
  <si>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</si>
  <si>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</si>
  <si>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</si>
  <si>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</si>
  <si>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</si>
  <si>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</si>
  <si>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</si>
  <si>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</si>
  <si>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</si>
  <si>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</si>
  <si>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</si>
  <si>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</si>
  <si>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</si>
  <si>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</si>
  <si>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</si>
  <si>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</si>
  <si>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</si>
  <si>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</si>
  <si>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</si>
  <si>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</si>
  <si>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</si>
  <si>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</si>
  <si>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</si>
  <si>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</si>
  <si>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</si>
  <si>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</si>
  <si>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</si>
  <si>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</si>
  <si>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</si>
  <si>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</si>
  <si>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</si>
  <si>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</si>
  <si>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</si>
  <si>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</si>
  <si>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</si>
  <si>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</si>
  <si>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</si>
  <si>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</si>
  <si>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</si>
  <si>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</si>
  <si>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</si>
  <si>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</si>
  <si>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</si>
  <si>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</si>
  <si>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</si>
  <si>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</si>
  <si>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</si>
  <si>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</si>
  <si>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</si>
  <si>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</si>
  <si>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</si>
  <si>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</si>
  <si>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</si>
  <si>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</si>
  <si>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</si>
  <si>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</si>
  <si>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</si>
  <si>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</si>
  <si>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</si>
  <si>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</si>
  <si>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</si>
  <si>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</si>
  <si>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</si>
  <si>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</si>
  <si>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</si>
  <si>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</si>
  <si>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</si>
  <si>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</si>
  <si>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</si>
  <si>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</si>
  <si>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</si>
  <si>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</si>
  <si>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</si>
  <si>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</si>
  <si>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</si>
  <si>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</si>
  <si>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</si>
  <si>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</si>
  <si>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</si>
  <si>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</si>
  <si>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</si>
  <si>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</si>
  <si>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</si>
  <si>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</si>
  <si>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</si>
  <si>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</si>
  <si>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</si>
  <si>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</si>
  <si>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</si>
  <si>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</si>
  <si>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</si>
  <si>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</si>
  <si>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</si>
  <si>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</si>
  <si>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</si>
  <si>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</si>
  <si>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</si>
  <si>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</si>
  <si>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</si>
  <si>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</si>
  <si>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</si>
  <si>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</si>
  <si>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</si>
  <si>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</si>
  <si>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</si>
  <si>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</si>
  <si>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</si>
  <si>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</si>
  <si>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</si>
  <si>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</si>
  <si>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</si>
  <si>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</si>
  <si>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</si>
  <si>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</si>
  <si>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</si>
  <si>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</si>
  <si>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</si>
  <si>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</si>
  <si>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</si>
  <si>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</si>
  <si>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</si>
  <si>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</si>
  <si>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</si>
  <si>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</si>
  <si>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</si>
  <si>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</si>
  <si>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</si>
  <si>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</si>
  <si>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</si>
  <si>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</si>
  <si>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</si>
  <si>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</si>
  <si>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</si>
  <si>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</si>
  <si>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</si>
  <si>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</si>
  <si>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</si>
  <si>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</si>
  <si>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</si>
  <si>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</si>
  <si>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</si>
  <si>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</si>
  <si>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</si>
  <si>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</si>
  <si>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</si>
  <si>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</si>
  <si>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</si>
  <si>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</si>
  <si>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</si>
  <si>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</si>
  <si>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</si>
  <si>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</si>
  <si>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</si>
  <si>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</si>
  <si>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</si>
  <si>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</si>
  <si>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</si>
  <si>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</si>
  <si>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</si>
  <si>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</si>
  <si>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</si>
  <si>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</si>
  <si>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</si>
  <si>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</si>
  <si>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</si>
  <si>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</si>
  <si>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</si>
  <si>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</si>
  <si>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</si>
  <si>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</si>
  <si>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</si>
  <si>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</si>
  <si>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</si>
  <si>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</si>
  <si>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</si>
  <si>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</si>
  <si>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</si>
  <si>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</si>
  <si>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</si>
  <si>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</si>
  <si>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</si>
  <si>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</si>
  <si>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</si>
  <si>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</si>
  <si>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</si>
  <si>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</si>
  <si>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</si>
  <si>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</si>
  <si>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</si>
  <si>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</si>
  <si>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</si>
  <si>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</si>
  <si>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</si>
  <si>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</si>
  <si>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</si>
  <si>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</si>
  <si>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</si>
  <si>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</si>
  <si>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</si>
  <si>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</si>
  <si>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</si>
  <si>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</si>
  <si>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</si>
  <si>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</si>
  <si>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</si>
  <si>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</si>
  <si>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</si>
  <si>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</si>
  <si>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</si>
  <si>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</si>
  <si>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</si>
  <si>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</si>
  <si>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</si>
  <si>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</si>
  <si>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</si>
  <si>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</si>
  <si>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</si>
  <si>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</si>
  <si>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</si>
  <si>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</si>
  <si>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</si>
  <si>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</si>
  <si>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</si>
  <si>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</si>
  <si>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</si>
  <si>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</si>
  <si>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</si>
  <si>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</si>
  <si>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</si>
  <si>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</si>
  <si>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</si>
  <si>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</si>
  <si>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</si>
  <si>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</si>
  <si>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</si>
  <si>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</si>
  <si>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</si>
  <si>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</si>
  <si>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</si>
  <si>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</si>
  <si>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</si>
  <si>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</si>
  <si>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</si>
  <si>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</si>
  <si>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</si>
  <si>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</si>
  <si>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</si>
  <si>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</si>
  <si>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</si>
  <si>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</si>
  <si>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</si>
  <si>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</si>
  <si>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</si>
  <si>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</si>
  <si>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</si>
  <si>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</si>
  <si>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</si>
  <si>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</si>
  <si>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</si>
  <si>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</si>
  <si>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</si>
  <si>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</si>
  <si>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</si>
  <si>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</si>
  <si>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</si>
  <si>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</si>
  <si>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</si>
  <si>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</si>
  <si>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</si>
  <si>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</si>
  <si>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</si>
  <si>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</si>
  <si>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</si>
  <si>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</si>
  <si>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</si>
  <si>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</si>
  <si>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</si>
  <si>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</si>
  <si>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</si>
  <si>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</si>
  <si>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</si>
  <si>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</si>
  <si>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</si>
  <si>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</si>
  <si>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</si>
  <si>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</si>
  <si>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</si>
  <si>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</si>
  <si>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</si>
  <si>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</si>
  <si>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</si>
  <si>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</si>
  <si>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</si>
  <si>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</si>
  <si>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</si>
  <si>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</si>
  <si>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</si>
  <si>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</si>
  <si>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</si>
  <si>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</si>
  <si>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</si>
  <si>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</si>
  <si>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</si>
  <si>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</si>
  <si>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</si>
  <si>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</si>
  <si>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</si>
  <si>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</si>
  <si>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</si>
  <si>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</si>
  <si>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</si>
  <si>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</si>
  <si>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</si>
  <si>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</si>
  <si>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</si>
  <si>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</si>
  <si>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</si>
  <si>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</si>
  <si>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</si>
  <si>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</si>
  <si>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</si>
  <si>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</si>
  <si>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</si>
  <si>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</si>
  <si>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</si>
  <si>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</si>
  <si>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</si>
  <si>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</si>
  <si>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</si>
  <si>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</si>
  <si>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</si>
  <si>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</si>
  <si>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</si>
  <si>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</si>
  <si>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</si>
  <si>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</si>
  <si>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</si>
  <si>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</si>
  <si>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</si>
  <si>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</si>
  <si>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</si>
  <si>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</si>
  <si>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</si>
  <si>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</si>
  <si>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</si>
  <si>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</si>
  <si>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</si>
  <si>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</si>
  <si>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</si>
  <si>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</si>
  <si>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</si>
  <si>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</si>
  <si>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</si>
  <si>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</si>
  <si>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</si>
  <si>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</si>
  <si>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</si>
  <si>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</si>
  <si>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</si>
  <si>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</si>
  <si>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</si>
  <si>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</si>
  <si>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</si>
  <si>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</si>
  <si>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</si>
  <si>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</si>
  <si>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</si>
  <si>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</si>
  <si>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</si>
  <si>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</si>
  <si>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</si>
  <si>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</si>
  <si>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</si>
  <si>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</si>
  <si>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</si>
  <si>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</si>
  <si>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</si>
  <si>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</si>
  <si>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</si>
  <si>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</si>
  <si>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</si>
  <si>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</si>
  <si>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</si>
  <si>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</si>
  <si>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</si>
  <si>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</si>
  <si>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</si>
  <si>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</si>
  <si>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</si>
  <si>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</si>
  <si>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</si>
  <si>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</si>
  <si>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</si>
  <si>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</si>
  <si>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</si>
  <si>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</si>
  <si>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</si>
  <si>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</si>
  <si>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</si>
  <si>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</si>
  <si>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</si>
  <si>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</si>
  <si>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</si>
  <si>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</si>
  <si>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</si>
  <si>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</si>
  <si>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</si>
  <si>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</si>
  <si>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</si>
  <si>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</si>
  <si>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</si>
  <si>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</si>
  <si>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</si>
  <si>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</si>
  <si>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</si>
  <si>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</si>
  <si>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</si>
  <si>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</si>
  <si>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</si>
  <si>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</si>
  <si>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</si>
  <si>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</si>
  <si>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</si>
  <si>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</si>
  <si>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</si>
  <si>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</si>
  <si>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</si>
  <si>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</si>
  <si>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</si>
  <si>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</si>
  <si>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</si>
  <si>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</si>
  <si>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</si>
  <si>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</si>
  <si>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</si>
  <si>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</si>
  <si>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</si>
  <si>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</si>
  <si>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</si>
  <si>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</si>
  <si>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</si>
  <si>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</si>
  <si>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</si>
  <si>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</si>
  <si>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</si>
  <si>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</si>
  <si>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</si>
  <si>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</si>
  <si>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</si>
  <si>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</si>
  <si>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</si>
  <si>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</si>
  <si>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</si>
  <si>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</si>
  <si>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</si>
  <si>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</si>
  <si>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</si>
  <si>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</si>
  <si>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</si>
  <si>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</si>
  <si>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</si>
  <si>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</si>
  <si>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</si>
  <si>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</si>
  <si>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</si>
  <si>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</si>
  <si>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</si>
  <si>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</si>
  <si>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</si>
  <si>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</si>
  <si>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</si>
  <si>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</si>
  <si>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</si>
  <si>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</si>
  <si>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</si>
  <si>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</si>
  <si>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</si>
  <si>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</si>
  <si>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</si>
  <si>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</si>
  <si>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</si>
  <si>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</si>
  <si>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</si>
  <si>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</si>
  <si>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</si>
  <si>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</si>
  <si>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</si>
  <si>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</si>
  <si>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</si>
  <si>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</si>
  <si>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</si>
  <si>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</si>
  <si>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</si>
  <si>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</si>
  <si>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</si>
  <si>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</si>
  <si>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</si>
  <si>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</si>
  <si>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</si>
  <si>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</si>
  <si>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</si>
  <si>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</si>
  <si>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</si>
  <si>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</si>
  <si>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</si>
  <si>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</si>
  <si>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</si>
  <si>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</si>
  <si>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</si>
  <si>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</si>
  <si>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</si>
  <si>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</si>
  <si>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</si>
  <si>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</si>
  <si>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</si>
  <si>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</si>
  <si>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</si>
  <si>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</si>
  <si>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</si>
  <si>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</si>
  <si>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</si>
  <si>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</si>
  <si>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</si>
  <si>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</si>
  <si>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</si>
  <si>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</si>
  <si>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</si>
  <si>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</si>
  <si>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</si>
  <si>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</si>
  <si>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</si>
  <si>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</si>
  <si>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</si>
  <si>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</si>
  <si>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</si>
  <si>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</si>
  <si>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</si>
  <si>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</si>
  <si>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</si>
  <si>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</si>
  <si>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</si>
  <si>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</si>
  <si>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</si>
  <si>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</si>
  <si>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</si>
  <si>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</si>
  <si>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</si>
  <si>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</si>
  <si>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</si>
  <si>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</si>
  <si>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</si>
  <si>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</si>
  <si>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</si>
  <si>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</si>
  <si>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</si>
  <si>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</si>
  <si>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</si>
  <si>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</si>
  <si>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</si>
  <si>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</si>
  <si>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</si>
  <si>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</si>
  <si>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</si>
  <si>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</si>
  <si>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</si>
  <si>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</si>
  <si>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</si>
  <si>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</si>
  <si>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</si>
  <si>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</si>
  <si>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</si>
  <si>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</si>
  <si>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</si>
  <si>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</si>
  <si>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</si>
  <si>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</si>
  <si>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</si>
  <si>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</si>
  <si>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</si>
  <si>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</si>
  <si>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</si>
  <si>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</si>
  <si>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</si>
  <si>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</si>
  <si>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</si>
  <si>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</si>
  <si>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</si>
  <si>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</si>
  <si>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</si>
  <si>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</si>
  <si>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</si>
  <si>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</si>
  <si>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</si>
  <si>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</si>
  <si>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</si>
  <si>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</si>
  <si>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</si>
  <si>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</si>
  <si>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</si>
  <si>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</si>
  <si>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</si>
  <si>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</si>
  <si>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</si>
  <si>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</si>
  <si>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</si>
  <si>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</si>
  <si>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</si>
  <si>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</si>
  <si>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</si>
  <si>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</si>
  <si>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</si>
  <si>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</si>
  <si>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</si>
  <si>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</si>
  <si>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</si>
  <si>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</si>
  <si>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</si>
  <si>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</si>
  <si>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</si>
  <si>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</si>
  <si>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</si>
  <si>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</si>
  <si>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</si>
  <si>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</si>
  <si>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</si>
  <si>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</si>
  <si>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</si>
  <si>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</si>
  <si>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</si>
  <si>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</si>
  <si>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</si>
  <si>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</si>
  <si>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</si>
  <si>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</si>
  <si>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</si>
  <si>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</si>
  <si>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</si>
  <si>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</si>
  <si>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</si>
  <si>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</si>
  <si>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</si>
  <si>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</si>
  <si>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</si>
  <si>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</si>
  <si>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</si>
  <si>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</si>
  <si>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</si>
  <si>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</si>
  <si>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</si>
  <si>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</si>
  <si>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</si>
  <si>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</si>
  <si>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</si>
  <si>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</si>
  <si>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</si>
  <si>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</si>
  <si>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</si>
  <si>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</si>
  <si>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</si>
  <si>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</si>
  <si>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</si>
  <si>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</si>
  <si>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</si>
  <si>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</si>
  <si>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</si>
  <si>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</si>
  <si>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</si>
  <si>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</si>
  <si>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</si>
  <si>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</si>
  <si>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</si>
  <si>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</si>
  <si>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</si>
  <si>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</si>
  <si>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</si>
  <si>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</si>
  <si>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</si>
  <si>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</si>
  <si>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</si>
  <si>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</si>
  <si>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</si>
  <si>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</si>
  <si>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</si>
  <si>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</si>
  <si>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</si>
  <si>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</si>
  <si>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</si>
  <si>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</si>
  <si>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</si>
  <si>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</si>
  <si>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</si>
  <si>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</si>
  <si>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</si>
  <si>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</si>
  <si>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</si>
  <si>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</si>
  <si>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</si>
  <si>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</si>
  <si>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</si>
  <si>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</si>
  <si>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</si>
  <si>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</si>
  <si>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</si>
  <si>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</si>
  <si>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</si>
  <si>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</si>
  <si>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</si>
  <si>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</si>
  <si>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</si>
  <si>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</si>
  <si>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</si>
  <si>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</si>
  <si>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</si>
  <si>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</si>
  <si>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</si>
  <si>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</si>
  <si>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</si>
  <si>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</si>
  <si>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</si>
  <si>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</si>
  <si>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</si>
  <si>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</si>
  <si>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</si>
  <si>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</si>
  <si>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</si>
  <si>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</si>
  <si>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</si>
  <si>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</si>
  <si>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</si>
  <si>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</si>
  <si>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</si>
  <si>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</si>
  <si>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</si>
  <si>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</si>
  <si>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</si>
  <si>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</si>
  <si>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</si>
  <si>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</si>
  <si>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</si>
  <si>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</si>
  <si>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</si>
  <si>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</si>
  <si>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</si>
  <si>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</si>
  <si>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</si>
  <si>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</si>
  <si>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</si>
  <si>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</si>
  <si>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</si>
  <si>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</si>
  <si>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</si>
  <si>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</si>
  <si>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</si>
  <si>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</si>
  <si>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</si>
  <si>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</si>
  <si>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</si>
  <si>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</si>
  <si>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</si>
  <si>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</si>
  <si>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</si>
  <si>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</si>
  <si>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</si>
  <si>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</si>
  <si>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</si>
  <si>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</si>
  <si>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</si>
  <si>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</si>
  <si>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</si>
  <si>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</si>
  <si>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</si>
  <si>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</si>
  <si>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</si>
  <si>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</si>
  <si>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</si>
  <si>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</si>
  <si>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</si>
  <si>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</si>
  <si>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</si>
  <si>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</si>
  <si>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</si>
  <si>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</si>
  <si>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</si>
  <si>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</si>
  <si>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</si>
  <si>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</si>
  <si>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</si>
  <si>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</si>
  <si>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</si>
  <si>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</si>
  <si>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</si>
  <si>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</si>
  <si>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</si>
  <si>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</si>
  <si>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</si>
  <si>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</si>
  <si>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</si>
  <si>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</si>
  <si>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</si>
  <si>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</si>
  <si>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</si>
  <si>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</si>
  <si>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</si>
  <si>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</si>
  <si>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</si>
  <si>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</si>
  <si>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</si>
  <si>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</si>
  <si>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</si>
  <si>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</si>
  <si>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</si>
  <si>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</si>
  <si>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</si>
  <si>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</si>
  <si>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</si>
  <si>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</si>
  <si>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</si>
  <si>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</si>
  <si>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</si>
  <si>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</si>
  <si>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</si>
  <si>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</si>
  <si>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</si>
  <si>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</si>
  <si>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</si>
  <si>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</si>
  <si>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</si>
  <si>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</si>
  <si>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</si>
  <si>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</si>
  <si>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</si>
  <si>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</si>
  <si>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</si>
  <si>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</si>
  <si>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</si>
  <si>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</si>
  <si>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</si>
  <si>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</si>
  <si>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</si>
  <si>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</si>
  <si>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</si>
  <si>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</si>
  <si>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</si>
  <si>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</si>
  <si>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</si>
  <si>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</si>
  <si>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</si>
  <si>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</si>
  <si>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</si>
  <si>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</si>
  <si>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</si>
  <si>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</si>
  <si>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</si>
  <si>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</si>
  <si>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</si>
  <si>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</si>
  <si>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</si>
  <si>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</si>
  <si>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</si>
  <si>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</si>
  <si>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</si>
  <si>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</si>
  <si>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</si>
  <si>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</si>
  <si>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</si>
  <si>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</si>
  <si>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</si>
  <si>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</si>
  <si>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</si>
  <si>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</si>
  <si>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</si>
  <si>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</si>
  <si>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</si>
  <si>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</si>
  <si>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</si>
  <si>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</si>
  <si>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</si>
  <si>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</si>
  <si>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</si>
  <si>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</si>
  <si>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</si>
  <si>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</si>
  <si>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</si>
  <si>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</si>
  <si>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</si>
  <si>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</si>
  <si>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</si>
  <si>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</si>
  <si>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</si>
  <si>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</si>
  <si>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</si>
  <si>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</si>
  <si>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</si>
  <si>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</si>
  <si>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</si>
  <si>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</si>
  <si>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</si>
  <si>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</si>
  <si>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</si>
  <si>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</si>
  <si>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</si>
  <si>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</si>
  <si>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</si>
  <si>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</si>
  <si>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</si>
  <si>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</si>
  <si>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</si>
  <si>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</si>
  <si>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</si>
  <si>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</si>
  <si>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</si>
  <si>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</si>
  <si>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</si>
  <si>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</si>
  <si>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</si>
  <si>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</si>
  <si>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</si>
  <si>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</si>
  <si>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</si>
  <si>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</si>
  <si>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</si>
  <si>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</si>
  <si>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</si>
  <si>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</si>
  <si>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</si>
  <si>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</si>
  <si>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</si>
  <si>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</si>
  <si>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</si>
  <si>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</si>
  <si>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</si>
  <si>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</si>
  <si>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</si>
  <si>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</si>
  <si>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</si>
  <si>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</si>
  <si>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</si>
  <si>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</si>
  <si>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</si>
  <si>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</si>
  <si>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</si>
  <si>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</si>
  <si>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</si>
  <si>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</si>
  <si>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</si>
  <si>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</si>
  <si>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</si>
  <si>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</si>
  <si>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</si>
  <si>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</si>
  <si>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</si>
  <si>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</si>
  <si>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</si>
  <si>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</si>
  <si>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</si>
  <si>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</si>
  <si>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</si>
  <si>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</si>
  <si>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</si>
  <si>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</si>
  <si>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</si>
  <si>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</si>
  <si>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</si>
  <si>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</si>
  <si>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</si>
  <si>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</si>
  <si>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</si>
  <si>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</si>
  <si>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</si>
  <si>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</si>
  <si>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</si>
  <si>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</si>
  <si>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</si>
  <si>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</si>
  <si>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</si>
  <si>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</si>
  <si>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</si>
  <si>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</si>
  <si>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</si>
  <si>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</si>
  <si>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</si>
  <si>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</si>
  <si>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</si>
  <si>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</si>
  <si>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</si>
  <si>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</si>
  <si>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</si>
  <si>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</si>
  <si>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</si>
  <si>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</si>
  <si>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</si>
  <si>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</si>
  <si>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</si>
  <si>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</si>
  <si>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</si>
  <si>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</si>
  <si>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</si>
  <si>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</si>
  <si>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</si>
  <si>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</si>
  <si>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</si>
  <si>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</si>
  <si>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</si>
  <si>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</si>
  <si>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</si>
  <si>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</si>
  <si>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</si>
  <si>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</si>
  <si>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</si>
  <si>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</si>
  <si>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</si>
  <si>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</si>
  <si>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</si>
  <si>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</si>
  <si>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</si>
  <si>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</si>
  <si>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</si>
  <si>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</si>
  <si>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</si>
  <si>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</si>
  <si>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</si>
  <si>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</si>
  <si>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</si>
  <si>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</si>
  <si>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</si>
  <si>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</si>
  <si>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</si>
  <si>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</si>
  <si>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</si>
  <si>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</si>
  <si>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</si>
  <si>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</si>
  <si>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</si>
  <si>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</si>
  <si>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</si>
  <si>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</si>
  <si>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</si>
  <si>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</si>
  <si>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</si>
  <si>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</si>
  <si>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</si>
  <si>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</si>
  <si>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</si>
  <si>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</si>
  <si>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</si>
  <si>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</si>
  <si>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</si>
  <si>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</si>
  <si>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</si>
  <si>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</si>
  <si>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</si>
  <si>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</si>
  <si>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</si>
  <si>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</si>
  <si>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</si>
  <si>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</si>
  <si>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</si>
  <si>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</si>
  <si>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</si>
  <si>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</si>
  <si>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</si>
  <si>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</si>
  <si>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</si>
  <si>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</si>
  <si>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</si>
  <si>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</si>
  <si>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</si>
  <si>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</si>
  <si>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</si>
  <si>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</si>
  <si>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</si>
  <si>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</si>
  <si>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</si>
  <si>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</si>
  <si>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</si>
  <si>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</si>
  <si>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</si>
  <si>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</si>
  <si>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</si>
  <si>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</si>
  <si>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</si>
  <si>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</si>
  <si>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</si>
  <si>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</si>
  <si>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</si>
  <si>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</si>
  <si>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</si>
  <si>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</si>
  <si>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</si>
  <si>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</si>
  <si>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</si>
  <si>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</si>
  <si>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</si>
  <si>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</si>
  <si>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</si>
  <si>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</si>
  <si>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</si>
  <si>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</si>
  <si>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</si>
  <si>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</si>
  <si>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</si>
  <si>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</si>
  <si>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</si>
  <si>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</si>
  <si>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</si>
  <si>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</si>
  <si>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</si>
  <si>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</si>
  <si>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</si>
  <si>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</si>
  <si>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</si>
  <si>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</si>
  <si>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</si>
  <si>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</si>
  <si>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</si>
  <si>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</si>
  <si>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</si>
  <si>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</si>
  <si>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</si>
  <si>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</si>
  <si>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</si>
  <si>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</si>
  <si>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</si>
  <si>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</si>
  <si>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</si>
  <si>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</si>
  <si>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</si>
  <si>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</si>
  <si>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</si>
  <si>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</si>
  <si>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</si>
  <si>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</si>
  <si>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</si>
  <si>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</si>
  <si>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</si>
  <si>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</si>
  <si>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</si>
  <si>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</si>
  <si>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</si>
  <si>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</si>
  <si>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</si>
  <si>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</si>
  <si>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</si>
  <si>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</si>
  <si>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</si>
  <si>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</si>
  <si>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</si>
  <si>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</si>
  <si>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</si>
  <si>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</si>
  <si>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</si>
  <si>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</si>
  <si>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</si>
  <si>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</si>
  <si>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</si>
  <si>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</si>
  <si>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</si>
  <si>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</si>
  <si>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</si>
  <si>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</si>
  <si>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</si>
  <si>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</si>
  <si>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</si>
  <si>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</si>
  <si>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</si>
  <si>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</si>
  <si>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</si>
  <si>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</si>
  <si>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</si>
  <si>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</si>
  <si>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</si>
  <si>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</si>
  <si>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</si>
  <si>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</si>
  <si>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</si>
  <si>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</si>
  <si>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</si>
  <si>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</si>
  <si>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</si>
  <si>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</si>
  <si>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</si>
  <si>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</si>
  <si>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</si>
  <si>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</si>
  <si>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</si>
  <si>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</si>
  <si>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</si>
  <si>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</si>
  <si>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</si>
  <si>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</si>
  <si>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</si>
  <si>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</si>
  <si>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</si>
  <si>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</si>
  <si>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</si>
  <si>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</si>
  <si>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</si>
  <si>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</si>
  <si>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</si>
  <si>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</si>
  <si>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</si>
  <si>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</si>
  <si>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</si>
  <si>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</si>
  <si>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</si>
  <si>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</si>
  <si>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</si>
  <si>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</si>
  <si>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</si>
  <si>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</si>
  <si>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</si>
  <si>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</si>
  <si>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</si>
  <si>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</si>
  <si>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</si>
  <si>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</si>
  <si>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</si>
  <si>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</si>
  <si>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</si>
  <si>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</si>
  <si>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</si>
  <si>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</si>
  <si>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</si>
  <si>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</si>
  <si>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</si>
  <si>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</si>
  <si>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</si>
  <si>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</si>
  <si>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</si>
  <si>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</si>
  <si>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</si>
  <si>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</si>
  <si>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</si>
  <si>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</si>
  <si>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</si>
  <si>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</si>
  <si>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</si>
  <si>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</si>
  <si>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</si>
  <si>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</si>
  <si>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</si>
  <si>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</si>
  <si>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</si>
  <si>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</si>
  <si>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</si>
  <si>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</si>
  <si>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</si>
  <si>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</si>
  <si>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</si>
  <si>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</si>
  <si>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</si>
  <si>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</si>
  <si>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</si>
  <si>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</si>
  <si>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</si>
  <si>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</si>
  <si>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</si>
  <si>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</si>
  <si>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</si>
  <si>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</si>
  <si>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</si>
  <si>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</si>
  <si>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</si>
  <si>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</si>
  <si>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</si>
  <si>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</si>
  <si>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</si>
  <si>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</si>
  <si>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</si>
  <si>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</si>
  <si>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</si>
  <si>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</si>
  <si>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</si>
  <si>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</si>
  <si>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</si>
  <si>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</si>
  <si>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</si>
  <si>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</si>
  <si>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</si>
  <si>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</si>
  <si>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</si>
  <si>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</si>
  <si>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</si>
  <si>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</si>
  <si>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</si>
  <si>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</si>
  <si>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</si>
  <si>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</si>
  <si>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</si>
  <si>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</si>
  <si>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</si>
  <si>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</si>
  <si>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</si>
  <si>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</si>
  <si>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</si>
  <si>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</si>
  <si>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</si>
  <si>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</si>
  <si>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</si>
  <si>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</si>
  <si>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</si>
  <si>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</si>
  <si>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</si>
  <si>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</si>
  <si>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</si>
  <si>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</si>
  <si>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</si>
  <si>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</si>
  <si>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</si>
  <si>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</si>
  <si>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</si>
  <si>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</si>
  <si>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</si>
  <si>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</si>
  <si>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</si>
  <si>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</si>
  <si>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</si>
  <si>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</si>
  <si>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</si>
  <si>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</si>
  <si>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</si>
  <si>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</si>
  <si>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</si>
  <si>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</si>
  <si>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</si>
  <si>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</si>
  <si>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</si>
  <si>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</si>
  <si>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</si>
  <si>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</si>
  <si>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</si>
  <si>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</si>
  <si>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</si>
  <si>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</si>
  <si>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</si>
  <si>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</si>
  <si>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</si>
  <si>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</si>
  <si>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</si>
  <si>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</si>
  <si>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</si>
  <si>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</si>
  <si>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</si>
  <si>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</si>
  <si>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</si>
  <si>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</si>
  <si>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</si>
  <si>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</si>
  <si>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</si>
  <si>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</si>
  <si>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</si>
  <si>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</si>
  <si>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</si>
  <si>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</si>
  <si>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</si>
  <si>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</si>
  <si>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</si>
  <si>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</si>
  <si>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</si>
  <si>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</si>
  <si>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</si>
  <si>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</si>
  <si>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</si>
  <si>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</si>
  <si>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</si>
  <si>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</si>
  <si>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</si>
  <si>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</si>
  <si>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</si>
  <si>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</si>
  <si>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</si>
  <si>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</si>
  <si>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</si>
  <si>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</si>
  <si>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</si>
  <si>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</si>
  <si>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</si>
  <si>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</si>
  <si>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</si>
  <si>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</si>
  <si>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</si>
  <si>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</si>
  <si>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</si>
  <si>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</si>
  <si>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</si>
  <si>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</si>
  <si>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</si>
  <si>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</si>
  <si>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</si>
  <si>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</si>
  <si>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</si>
  <si>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</si>
  <si>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</si>
  <si>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</si>
  <si>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</si>
  <si>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</si>
  <si>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</si>
  <si>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</si>
  <si>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</si>
  <si>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</si>
  <si>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</si>
  <si>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</si>
  <si>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</si>
  <si>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</si>
  <si>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</si>
  <si>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</si>
  <si>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</si>
  <si>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</si>
  <si>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</si>
  <si>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</si>
  <si>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</si>
  <si>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</si>
  <si>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</si>
  <si>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</si>
  <si>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</si>
  <si>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</si>
  <si>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</si>
  <si>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</si>
  <si>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</si>
  <si>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</si>
  <si>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</si>
  <si>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</si>
  <si>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</si>
  <si>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</si>
  <si>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</si>
  <si>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</si>
  <si>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</si>
  <si>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</si>
  <si>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</si>
  <si>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</si>
  <si>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</si>
  <si>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</si>
  <si>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</si>
  <si>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</si>
  <si>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</si>
  <si>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</si>
  <si>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</si>
  <si>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</si>
  <si>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</si>
  <si>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</si>
  <si>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</si>
  <si>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</si>
  <si>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</si>
  <si>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</si>
  <si>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</si>
  <si>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</si>
  <si>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</si>
  <si>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</si>
  <si>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</si>
  <si>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</si>
  <si>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</si>
  <si>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</si>
  <si>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</si>
  <si>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</si>
  <si>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</si>
  <si>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</si>
  <si>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</si>
  <si>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</si>
  <si>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</si>
  <si>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</si>
  <si>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</si>
  <si>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</si>
  <si>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</si>
  <si>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</si>
  <si>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</si>
  <si>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</si>
  <si>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</si>
  <si>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</si>
  <si>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</si>
  <si>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</si>
  <si>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</si>
  <si>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</si>
  <si>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</si>
  <si>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</si>
  <si>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</si>
  <si>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</si>
  <si>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</si>
  <si>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</si>
  <si>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</si>
  <si>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</si>
  <si>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</si>
  <si>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</si>
  <si>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</si>
  <si>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</si>
  <si>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</si>
  <si>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</si>
  <si>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</si>
  <si>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</si>
  <si>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</si>
  <si>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</si>
  <si>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</si>
  <si>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</si>
  <si>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</si>
  <si>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</si>
  <si>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</si>
  <si>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</si>
  <si>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</si>
  <si>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</si>
  <si>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</si>
  <si>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</si>
  <si>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</si>
  <si>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</si>
  <si>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</si>
  <si>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</si>
  <si>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</si>
  <si>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</si>
  <si>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</si>
  <si>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</si>
  <si>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</si>
  <si>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</si>
  <si>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</si>
  <si>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</si>
  <si>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</si>
  <si>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</si>
  <si>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</si>
  <si>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</si>
  <si>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</si>
  <si>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</si>
  <si>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</si>
  <si>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</si>
  <si>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</si>
  <si>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</si>
  <si>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</si>
  <si>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</si>
  <si>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</si>
  <si>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</si>
  <si>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</si>
  <si>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</si>
  <si>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</si>
  <si>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</si>
  <si>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</si>
  <si>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</si>
  <si>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</si>
  <si>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</si>
  <si>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</si>
  <si>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</si>
  <si>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</si>
  <si>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</si>
  <si>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</si>
  <si>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</si>
  <si>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</si>
  <si>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</si>
  <si>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</si>
  <si>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</si>
  <si>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</si>
  <si>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</si>
  <si>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</si>
  <si>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</si>
  <si>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</si>
  <si>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</si>
  <si>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</si>
  <si>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</si>
  <si>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</si>
  <si>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</si>
  <si>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</si>
  <si>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</si>
  <si>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</si>
  <si>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</si>
  <si>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</si>
  <si>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</si>
  <si>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</si>
  <si>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</si>
  <si>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</si>
  <si>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</si>
  <si>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</si>
  <si>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</si>
  <si>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</si>
  <si>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</si>
  <si>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</si>
  <si>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</si>
  <si>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</si>
  <si>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</si>
  <si>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</si>
  <si>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</si>
  <si>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</si>
  <si>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</si>
  <si>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</si>
  <si>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</si>
  <si>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</si>
  <si>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</si>
  <si>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</si>
  <si>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</si>
  <si>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</si>
  <si>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</si>
  <si>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</si>
  <si>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</si>
  <si>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</si>
  <si>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</si>
  <si>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</si>
  <si>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</si>
  <si>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</si>
  <si>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</si>
  <si>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</si>
  <si>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</si>
  <si>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</si>
  <si>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</si>
  <si>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</si>
  <si>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</si>
  <si>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</si>
  <si>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</si>
  <si>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</si>
  <si>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</si>
  <si>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</si>
  <si>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</si>
  <si>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</si>
  <si>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</si>
  <si>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</si>
  <si>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</si>
  <si>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</si>
  <si>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</si>
  <si>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</si>
  <si>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</si>
  <si>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</si>
  <si>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</si>
  <si>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</si>
  <si>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</si>
  <si>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</si>
  <si>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</si>
  <si>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</si>
  <si>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</si>
  <si>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</si>
  <si>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</si>
  <si>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</si>
  <si>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</si>
  <si>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</si>
  <si>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</si>
  <si>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</si>
  <si>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</si>
  <si>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</si>
  <si>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</si>
  <si>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</si>
  <si>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</si>
  <si>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</si>
  <si>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</si>
  <si>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</si>
  <si>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</si>
  <si>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</si>
  <si>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</si>
  <si>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</si>
  <si>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</si>
  <si>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</si>
  <si>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</si>
  <si>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</si>
  <si>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</si>
  <si>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</si>
  <si>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</si>
  <si>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</si>
  <si>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</si>
  <si>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</si>
  <si>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</si>
  <si>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</si>
  <si>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</si>
  <si>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</si>
  <si>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</si>
  <si>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</si>
  <si>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</si>
  <si>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</si>
  <si>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</si>
  <si>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</si>
  <si>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</si>
  <si>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</si>
  <si>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</si>
  <si>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</si>
  <si>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</si>
  <si>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</si>
  <si>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</si>
  <si>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</si>
  <si>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</si>
  <si>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</si>
  <si>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</si>
  <si>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</si>
  <si>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</si>
  <si>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</si>
  <si>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</si>
  <si>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</si>
  <si>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</si>
  <si>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</si>
  <si>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</si>
  <si>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</si>
  <si>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</si>
  <si>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</si>
  <si>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</si>
  <si>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</si>
  <si>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</si>
  <si>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</si>
  <si>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</si>
  <si>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</si>
  <si>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</si>
  <si>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</si>
  <si>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</si>
  <si>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</si>
  <si>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</si>
  <si>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</si>
  <si>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</si>
  <si>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</si>
  <si>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</si>
  <si>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</si>
  <si>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</si>
  <si>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</si>
  <si>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</si>
  <si>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</si>
  <si>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</si>
  <si>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</si>
  <si>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</si>
  <si>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</si>
  <si>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</si>
  <si>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</si>
  <si>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</si>
  <si>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</si>
  <si>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</si>
  <si>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</si>
  <si>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</si>
  <si>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</si>
  <si>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</si>
  <si>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</si>
  <si>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</si>
  <si>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</si>
  <si>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</si>
  <si>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</si>
  <si>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</si>
  <si>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</si>
  <si>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</si>
  <si>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</si>
  <si>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</si>
  <si>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</si>
  <si>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</si>
  <si>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</si>
  <si>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</si>
  <si>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</si>
  <si>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</si>
  <si>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</si>
  <si>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</si>
  <si>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</si>
  <si>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</si>
  <si>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</si>
  <si>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</si>
  <si>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</si>
  <si>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</si>
  <si>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</si>
  <si>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</si>
  <si>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</si>
  <si>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</si>
  <si>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</si>
  <si>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</si>
  <si>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</si>
  <si>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</si>
  <si>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</si>
  <si>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</si>
  <si>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</si>
  <si>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</si>
  <si>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</si>
  <si>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</si>
  <si>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</si>
  <si>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</si>
  <si>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</si>
  <si>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</si>
  <si>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</si>
  <si>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</si>
  <si>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</si>
  <si>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</si>
  <si>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</si>
  <si>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</si>
  <si>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</si>
  <si>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</si>
  <si>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</si>
  <si>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</si>
  <si>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</si>
  <si>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</si>
  <si>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</si>
  <si>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</si>
  <si>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</si>
  <si>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</si>
  <si>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</si>
  <si>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</si>
  <si>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</si>
  <si>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</si>
  <si>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</si>
  <si>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</si>
  <si>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</si>
  <si>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</si>
  <si>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</si>
  <si>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</si>
  <si>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</si>
  <si>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</si>
  <si>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</si>
  <si>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</si>
  <si>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</si>
  <si>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</si>
  <si>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</si>
  <si>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</si>
  <si>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</si>
  <si>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</si>
  <si>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</si>
  <si>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</si>
  <si>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</si>
  <si>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</si>
  <si>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</si>
  <si>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</si>
  <si>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</si>
  <si>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</si>
  <si>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</si>
  <si>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</si>
  <si>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</si>
  <si>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</si>
  <si>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</si>
  <si>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</si>
  <si>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</si>
  <si>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</si>
  <si>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</si>
  <si>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</si>
  <si>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</si>
  <si>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</si>
  <si>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</si>
  <si>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</si>
  <si>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</si>
  <si>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</si>
  <si>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</si>
  <si>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</si>
  <si>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</si>
  <si>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</si>
  <si>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</si>
  <si>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</si>
  <si>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</si>
  <si>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</si>
  <si>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</si>
  <si>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</si>
  <si>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</si>
  <si>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</si>
  <si>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</si>
  <si>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</si>
  <si>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</si>
  <si>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</si>
  <si>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</si>
  <si>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</si>
  <si>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</si>
  <si>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</si>
  <si>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</si>
  <si>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</si>
  <si>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</si>
  <si>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</si>
  <si>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</si>
  <si>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</si>
  <si>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</si>
  <si>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</si>
  <si>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</si>
  <si>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</si>
  <si>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</si>
  <si>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</si>
  <si>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</si>
  <si>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</si>
  <si>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</si>
  <si>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</si>
  <si>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</si>
  <si>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</si>
  <si>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</si>
  <si>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</si>
  <si>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</si>
  <si>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</si>
  <si>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</si>
  <si>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</si>
  <si>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</si>
  <si>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</si>
  <si>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</si>
  <si>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</si>
  <si>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</si>
  <si>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</si>
  <si>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</si>
  <si>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</si>
  <si>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</si>
  <si>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</si>
  <si>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</si>
  <si>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</si>
  <si>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</si>
  <si>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</si>
  <si>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</si>
  <si>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</si>
  <si>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</si>
  <si>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</si>
  <si>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</si>
  <si>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</si>
  <si>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</si>
  <si>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</si>
  <si>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</si>
  <si>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</si>
  <si>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</si>
  <si>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</si>
  <si>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</si>
  <si>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</si>
  <si>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</si>
  <si>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</si>
  <si>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</si>
  <si>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</si>
  <si>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</si>
  <si>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</si>
  <si>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</si>
  <si>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</si>
  <si>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</si>
  <si>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</si>
  <si>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</si>
  <si>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</si>
  <si>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</si>
  <si>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</si>
  <si>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</si>
  <si>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</si>
  <si>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</si>
  <si>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</si>
  <si>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</si>
  <si>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</si>
  <si>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</si>
  <si>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</si>
  <si>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</si>
  <si>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</si>
  <si>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</si>
  <si>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</si>
  <si>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</si>
  <si>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</si>
  <si>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</si>
  <si>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</si>
  <si>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</si>
  <si>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</si>
  <si>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</si>
  <si>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</si>
  <si>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</si>
  <si>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</si>
  <si>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</si>
  <si>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</si>
  <si>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</si>
  <si>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</si>
  <si>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</si>
  <si>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</si>
  <si>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</si>
  <si>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</si>
  <si>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</si>
  <si>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</si>
  <si>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</si>
  <si>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</si>
  <si>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</si>
  <si>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</si>
  <si>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</si>
  <si>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</si>
  <si>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</si>
  <si>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</si>
  <si>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</si>
  <si>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</si>
  <si>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</si>
  <si>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</si>
  <si>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</si>
  <si>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</si>
  <si>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</si>
  <si>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</si>
  <si>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</si>
  <si>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</si>
  <si>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</si>
  <si>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</si>
  <si>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</si>
  <si>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</si>
  <si>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</si>
  <si>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</si>
  <si>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</si>
  <si>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</si>
  <si>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</si>
  <si>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</si>
  <si>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</si>
  <si>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</si>
  <si>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</si>
  <si>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</si>
  <si>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</si>
  <si>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</si>
  <si>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</si>
  <si>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</si>
  <si>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</si>
  <si>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</si>
  <si>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</si>
  <si>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</si>
  <si>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</si>
  <si>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</si>
  <si>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</si>
  <si>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</si>
  <si>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</si>
  <si>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</si>
  <si>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</si>
  <si>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</si>
  <si>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</si>
  <si>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</si>
  <si>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</si>
  <si>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</si>
  <si>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</si>
  <si>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</si>
  <si>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</si>
  <si>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</si>
  <si>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</si>
  <si>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</si>
  <si>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</si>
  <si>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</si>
  <si>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</si>
  <si>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</si>
  <si>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</si>
  <si>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</si>
  <si>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</si>
  <si>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</si>
  <si>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</si>
  <si>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</si>
  <si>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</si>
  <si>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</si>
  <si>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</si>
  <si>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</si>
  <si>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</si>
  <si>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</si>
  <si>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</si>
  <si>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</si>
  <si>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</si>
  <si>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</si>
  <si>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</si>
  <si>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</si>
  <si>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</si>
  <si>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</si>
  <si>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</si>
  <si>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</si>
  <si>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</si>
  <si>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</si>
  <si>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</si>
  <si>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</si>
  <si>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</si>
  <si>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</si>
  <si>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</si>
  <si>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</si>
  <si>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</si>
  <si>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</si>
  <si>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</si>
  <si>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</si>
  <si>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</si>
  <si>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</si>
  <si>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</si>
  <si>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</si>
  <si>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</si>
  <si>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</si>
  <si>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</si>
  <si>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</si>
  <si>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</si>
  <si>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</si>
  <si>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</si>
  <si>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</si>
  <si>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</si>
  <si>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</si>
  <si>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</si>
  <si>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</si>
  <si>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</si>
  <si>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</si>
  <si>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</si>
  <si>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</si>
  <si>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</si>
  <si>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</si>
  <si>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</si>
  <si>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</si>
  <si>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</si>
  <si>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</si>
  <si>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</si>
  <si>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</si>
  <si>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</si>
  <si>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</si>
  <si>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</si>
  <si>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</si>
  <si>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</si>
  <si>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</si>
  <si>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</si>
  <si>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</si>
  <si>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</si>
  <si>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</si>
  <si>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</si>
  <si>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</si>
  <si>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</si>
  <si>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</si>
  <si>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</si>
  <si>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</si>
  <si>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</si>
  <si>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</si>
  <si>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</si>
  <si>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</si>
  <si>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</si>
  <si>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</si>
  <si>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</si>
  <si>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</si>
  <si>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</si>
  <si>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</si>
  <si>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</si>
  <si>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</si>
  <si>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</si>
  <si>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</si>
  <si>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</si>
  <si>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</si>
  <si>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</si>
  <si>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</si>
  <si>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</si>
  <si>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</si>
  <si>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</si>
  <si>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</si>
  <si>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</si>
  <si>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</si>
  <si>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</si>
  <si>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</si>
  <si>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</si>
  <si>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</si>
  <si>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</si>
  <si>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</si>
  <si>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</si>
  <si>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</si>
  <si>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</si>
  <si>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</si>
  <si>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</si>
  <si>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</si>
  <si>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</si>
  <si>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</si>
  <si>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</si>
  <si>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</si>
  <si>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</si>
  <si>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</si>
  <si>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</si>
  <si>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</si>
  <si>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</si>
  <si>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</si>
  <si>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</si>
  <si>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</si>
  <si>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</si>
  <si>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</si>
  <si>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</si>
  <si>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</si>
  <si>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</si>
  <si>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</si>
  <si>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</si>
  <si>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</si>
  <si>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</si>
  <si>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</si>
  <si>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</si>
  <si>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</si>
  <si>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</si>
  <si>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</si>
  <si>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</si>
  <si>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</si>
  <si>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</si>
  <si>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</si>
  <si>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</si>
  <si>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</si>
  <si>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</si>
  <si>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</si>
  <si>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</si>
  <si>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</si>
  <si>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</si>
  <si>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</si>
  <si>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</si>
  <si>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</si>
  <si>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</si>
  <si>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</si>
  <si>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</si>
  <si>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</si>
  <si>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</si>
  <si>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</si>
  <si>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</si>
  <si>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</si>
  <si>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</si>
  <si>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</si>
  <si>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</si>
  <si>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</si>
  <si>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</si>
  <si>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</si>
  <si>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</si>
  <si>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</si>
  <si>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</si>
  <si>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</si>
  <si>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</si>
  <si>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</si>
  <si>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</si>
  <si>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</si>
  <si>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</si>
  <si>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</si>
  <si>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</si>
  <si>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</si>
  <si>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</si>
  <si>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</si>
  <si>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</si>
  <si>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</si>
  <si>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</si>
  <si>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</si>
  <si>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</si>
  <si>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</si>
  <si>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</si>
  <si>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</si>
  <si>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</si>
  <si>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</si>
  <si>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</si>
  <si>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</si>
  <si>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</si>
  <si>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</si>
  <si>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</si>
  <si>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</si>
  <si>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</si>
  <si>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</si>
  <si>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</si>
  <si>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</si>
  <si>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</si>
  <si>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</si>
  <si>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</si>
  <si>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</si>
  <si>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</si>
  <si>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</si>
  <si>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</si>
  <si>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</si>
  <si>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</si>
  <si>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</si>
  <si>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</si>
  <si>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</si>
  <si>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</si>
  <si>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</si>
  <si>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</si>
  <si>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</si>
  <si>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</si>
  <si>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</si>
  <si>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</si>
  <si>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</si>
  <si>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</si>
  <si>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</si>
  <si>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</si>
  <si>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</si>
  <si>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</si>
  <si>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</si>
  <si>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</si>
  <si>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</si>
  <si>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</si>
  <si>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</si>
  <si>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</si>
  <si>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</si>
  <si>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</si>
  <si>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</si>
  <si>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</si>
  <si>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</si>
  <si>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</si>
  <si>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</si>
  <si>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</si>
  <si>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</si>
  <si>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</si>
  <si>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</si>
  <si>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</si>
  <si>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</si>
  <si>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</si>
  <si>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</si>
  <si>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</si>
  <si>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</si>
  <si>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</si>
  <si>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</si>
  <si>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</si>
  <si>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</si>
  <si>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</si>
  <si>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</si>
  <si>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</si>
  <si>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</si>
  <si>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</si>
  <si>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</si>
  <si>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</si>
  <si>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</si>
  <si>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</si>
  <si>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</si>
  <si>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</si>
  <si>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</si>
  <si>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</si>
  <si>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</si>
  <si>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</si>
  <si>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</si>
  <si>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</si>
  <si>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</si>
  <si>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</si>
  <si>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</si>
  <si>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</si>
  <si>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</si>
  <si>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</si>
  <si>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</si>
  <si>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</si>
  <si>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</si>
  <si>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</si>
  <si>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</si>
  <si>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</si>
  <si>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</si>
  <si>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</si>
  <si>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</si>
  <si>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</si>
  <si>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</si>
  <si>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</si>
  <si>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</si>
  <si>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</si>
  <si>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</si>
  <si>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</si>
  <si>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</si>
  <si>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</si>
  <si>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</si>
  <si>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</si>
  <si>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</si>
  <si>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</si>
  <si>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</si>
  <si>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</si>
  <si>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</si>
  <si>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</si>
  <si>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</si>
  <si>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</si>
  <si>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</si>
  <si>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</si>
  <si>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</si>
  <si>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</si>
  <si>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</si>
  <si>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</si>
  <si>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</si>
  <si>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</si>
  <si>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</si>
  <si>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</si>
  <si>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</si>
  <si>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</si>
  <si>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</si>
  <si>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</si>
  <si>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</si>
  <si>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</si>
  <si>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</si>
  <si>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</si>
  <si>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</si>
  <si>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</si>
  <si>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</si>
  <si>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</si>
  <si>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</si>
  <si>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</si>
  <si>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</si>
  <si>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</si>
  <si>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</si>
  <si>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</si>
  <si>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</si>
  <si>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</si>
  <si>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</si>
  <si>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</si>
  <si>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</si>
  <si>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</si>
  <si>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</si>
  <si>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</si>
  <si>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</si>
  <si>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</si>
  <si>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</si>
  <si>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</si>
  <si>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</si>
  <si>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</si>
  <si>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</si>
  <si>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</si>
  <si>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</si>
  <si>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</si>
  <si>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</si>
  <si>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</si>
  <si>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</si>
  <si>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</si>
  <si>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</si>
  <si>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</si>
  <si>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</si>
  <si>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</si>
  <si>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</si>
  <si>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</si>
  <si>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</si>
  <si>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</si>
  <si>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</si>
  <si>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</si>
  <si>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</si>
  <si>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</si>
  <si>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</si>
  <si>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</si>
  <si>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</si>
  <si>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</si>
  <si>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</si>
  <si>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</si>
  <si>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</si>
  <si>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</si>
  <si>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</si>
  <si>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</si>
  <si>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</si>
  <si>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</si>
  <si>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</si>
  <si>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</si>
  <si>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</si>
  <si>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</si>
  <si>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</si>
  <si>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</si>
  <si>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</si>
  <si>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</si>
  <si>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</si>
  <si>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</si>
  <si>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</si>
  <si>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</si>
  <si>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</si>
  <si>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</si>
  <si>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</si>
  <si>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</si>
  <si>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</si>
  <si>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</si>
  <si>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</si>
  <si>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</si>
  <si>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</si>
  <si>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</si>
  <si>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</si>
  <si>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</si>
  <si>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</si>
  <si>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</si>
  <si>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</si>
  <si>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</si>
  <si>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</si>
  <si>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</si>
  <si>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</si>
  <si>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</si>
  <si>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</si>
  <si>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</si>
  <si>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</si>
  <si>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</si>
  <si>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</si>
  <si>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</si>
  <si>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</si>
  <si>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</si>
  <si>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</si>
  <si>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</si>
  <si>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</si>
  <si>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</si>
  <si>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</si>
  <si>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</si>
  <si>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</si>
  <si>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</si>
  <si>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</si>
  <si>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</si>
  <si>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</si>
  <si>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</si>
  <si>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</si>
  <si>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</si>
  <si>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</si>
  <si>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</si>
  <si>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</si>
  <si>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</si>
  <si>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</si>
  <si>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</si>
  <si>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</si>
  <si>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</si>
  <si>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</si>
  <si>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</si>
  <si>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</si>
  <si>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</si>
  <si>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</si>
  <si>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</si>
  <si>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</si>
  <si>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</si>
  <si>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</si>
  <si>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</si>
  <si>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</si>
  <si>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</si>
  <si>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</si>
  <si>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</si>
  <si>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</si>
  <si>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</si>
  <si>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</si>
  <si>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</si>
  <si>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</si>
  <si>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</si>
  <si>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</si>
  <si>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</si>
  <si>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</si>
  <si>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</si>
  <si>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</si>
  <si>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</si>
  <si>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</si>
  <si>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</si>
  <si>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</si>
  <si>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</si>
  <si>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</si>
  <si>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</si>
  <si>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</si>
  <si>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</si>
  <si>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</si>
  <si>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</si>
  <si>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</si>
  <si>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</si>
  <si>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</si>
  <si>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</si>
  <si>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</si>
  <si>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</si>
  <si>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</si>
  <si>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</si>
  <si>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</si>
  <si>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</si>
  <si>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</si>
  <si>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</si>
  <si>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</si>
  <si>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</si>
  <si>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</si>
  <si>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</si>
  <si>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</si>
  <si>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</si>
  <si>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</si>
  <si>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</si>
  <si>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</si>
  <si>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</si>
  <si>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</si>
  <si>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</si>
  <si>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</si>
  <si>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</si>
  <si>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</si>
  <si>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</si>
  <si>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</si>
  <si>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</si>
  <si>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</si>
  <si>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</si>
  <si>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</si>
  <si>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</si>
  <si>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</si>
  <si>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</si>
  <si>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</si>
  <si>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</si>
  <si>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</si>
  <si>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</si>
  <si>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</si>
  <si>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</si>
  <si>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</si>
  <si>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</si>
  <si>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</si>
  <si>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</si>
  <si>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</si>
  <si>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</si>
  <si>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</si>
  <si>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</si>
  <si>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</si>
  <si>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</si>
  <si>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</si>
  <si>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</si>
  <si>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</si>
  <si>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</si>
  <si>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</si>
  <si>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</si>
  <si>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</si>
  <si>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</si>
  <si>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</si>
  <si>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</si>
  <si>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</si>
  <si>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</si>
  <si>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</si>
  <si>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</si>
  <si>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</si>
  <si>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</si>
  <si>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</si>
  <si>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</si>
  <si>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</si>
  <si>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</si>
  <si>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</si>
  <si>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</si>
  <si>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</si>
  <si>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</si>
  <si>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</si>
  <si>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</si>
  <si>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</si>
  <si>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</si>
  <si>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</si>
  <si>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</si>
  <si>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</si>
  <si>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</si>
  <si>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</si>
  <si>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</si>
  <si>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</si>
  <si>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</si>
  <si>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</si>
  <si>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</si>
  <si>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</si>
  <si>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</si>
  <si>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</si>
  <si>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</si>
  <si>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</si>
  <si>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</si>
  <si>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</si>
  <si>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</si>
  <si>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</si>
  <si>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</si>
  <si>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</si>
  <si>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</si>
  <si>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</si>
  <si>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</si>
  <si>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</si>
  <si>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</si>
  <si>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</si>
  <si>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</si>
  <si>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</si>
  <si>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</si>
  <si>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</si>
  <si>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</si>
  <si>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</si>
  <si>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</si>
  <si>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</si>
  <si>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</si>
  <si>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</si>
  <si>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</si>
  <si>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</si>
  <si>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</si>
  <si>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</si>
  <si>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</si>
  <si>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</si>
  <si>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</si>
  <si>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</si>
  <si>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</si>
  <si>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</si>
  <si>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</si>
  <si>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</si>
  <si>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</si>
  <si>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</si>
  <si>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</si>
  <si>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</si>
  <si>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</si>
  <si>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</si>
  <si>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</si>
  <si>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</si>
  <si>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</si>
  <si>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</si>
  <si>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</si>
  <si>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</si>
  <si>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</si>
  <si>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</si>
  <si>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</si>
  <si>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</si>
  <si>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</si>
  <si>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</si>
  <si>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</si>
  <si>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</si>
  <si>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</si>
  <si>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</si>
  <si>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</si>
  <si>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</si>
  <si>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</si>
  <si>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</si>
  <si>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</si>
  <si>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</si>
  <si>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</si>
  <si>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</si>
  <si>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</si>
  <si>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</si>
  <si>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</si>
  <si>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</si>
  <si>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</si>
  <si>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</si>
  <si>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</si>
  <si>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</si>
  <si>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</si>
  <si>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</si>
  <si>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</si>
  <si>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</si>
  <si>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</si>
  <si>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</si>
  <si>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</si>
  <si>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</si>
  <si>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</si>
  <si>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</si>
  <si>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</si>
  <si>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</si>
  <si>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</si>
  <si>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</si>
  <si>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</si>
  <si>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</si>
  <si>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</si>
  <si>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</si>
  <si>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</si>
  <si>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</si>
  <si>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</si>
  <si>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</si>
  <si>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</si>
  <si>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</si>
  <si>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</si>
  <si>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</si>
  <si>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</si>
  <si>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</si>
  <si>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</si>
  <si>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</si>
  <si>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</si>
  <si>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</si>
  <si>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</si>
  <si>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</si>
  <si>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</si>
  <si>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</si>
  <si>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</si>
  <si>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</si>
  <si>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</si>
  <si>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</si>
  <si>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</si>
  <si>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</si>
  <si>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</si>
  <si>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</si>
  <si>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</si>
  <si>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</si>
  <si>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</si>
  <si>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</si>
  <si>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</si>
  <si>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</si>
  <si>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</si>
  <si>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</si>
  <si>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</si>
  <si>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</si>
  <si>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</si>
  <si>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</si>
  <si>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</si>
  <si>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</si>
  <si>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</si>
  <si>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</si>
  <si>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</si>
  <si>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</si>
  <si>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</si>
  <si>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</si>
  <si>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</si>
  <si>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</si>
  <si>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</si>
  <si>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</si>
  <si>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</si>
  <si>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</si>
  <si>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</si>
  <si>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</si>
  <si>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</si>
  <si>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</si>
  <si>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</si>
  <si>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</si>
  <si>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</si>
  <si>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</si>
  <si>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</si>
  <si>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</si>
  <si>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</si>
  <si>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</si>
  <si>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</si>
  <si>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</si>
  <si>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</si>
  <si>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</si>
  <si>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</si>
  <si>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</si>
  <si>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</si>
  <si>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</si>
  <si>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</si>
  <si>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</si>
  <si>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</si>
  <si>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</si>
  <si>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</si>
  <si>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</si>
  <si>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</si>
  <si>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</si>
  <si>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</si>
  <si>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</si>
  <si>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</si>
  <si>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</si>
  <si>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</si>
  <si>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</si>
  <si>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</si>
  <si>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</si>
  <si>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</si>
  <si>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</si>
  <si>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</si>
  <si>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</si>
  <si>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</si>
  <si>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</si>
  <si>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</si>
  <si>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</si>
  <si>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</si>
  <si>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</si>
  <si>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</si>
  <si>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</si>
  <si>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</si>
  <si>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</si>
  <si>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</si>
  <si>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</si>
  <si>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</si>
  <si>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</si>
  <si>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</si>
  <si>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</si>
  <si>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</si>
  <si>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</si>
  <si>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</si>
  <si>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</si>
  <si>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</si>
  <si>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</si>
  <si>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</si>
  <si>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</si>
  <si>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</si>
  <si>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</si>
  <si>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</si>
  <si>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</si>
  <si>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</si>
  <si>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</si>
  <si>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</si>
  <si>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</si>
  <si>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</si>
  <si>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</si>
  <si>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</si>
  <si>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</si>
  <si>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</si>
  <si>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</si>
  <si>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</si>
  <si>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</si>
  <si>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</si>
  <si>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</si>
  <si>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</si>
  <si>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</si>
  <si>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</si>
  <si>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</si>
  <si>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</si>
  <si>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</si>
  <si>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</si>
  <si>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</si>
  <si>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</si>
  <si>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</si>
  <si>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</si>
  <si>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</si>
  <si>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</si>
  <si>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</si>
  <si>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</si>
  <si>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</si>
  <si>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</si>
  <si>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</si>
  <si>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</si>
  <si>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</si>
  <si>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</si>
  <si>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</si>
  <si>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</si>
  <si>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</si>
  <si>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</si>
  <si>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</si>
  <si>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</si>
  <si>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</si>
  <si>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</si>
  <si>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</si>
  <si>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</si>
  <si>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</si>
  <si>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</si>
  <si>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</si>
  <si>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</si>
  <si>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</si>
  <si>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</si>
  <si>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</si>
  <si>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</si>
  <si>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</si>
  <si>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</si>
  <si>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</si>
  <si>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</si>
  <si>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</si>
  <si>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</si>
  <si>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</si>
  <si>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</si>
  <si>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</si>
  <si>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</si>
  <si>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</si>
  <si>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</si>
  <si>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</si>
  <si>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</si>
  <si>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</si>
  <si>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</si>
  <si>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</si>
  <si>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</si>
  <si>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</si>
  <si>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</si>
  <si>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</si>
  <si>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</si>
  <si>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</si>
  <si>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</si>
  <si>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</si>
  <si>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</si>
  <si>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</si>
  <si>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</si>
  <si>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</si>
  <si>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</si>
  <si>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</si>
  <si>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</si>
  <si>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</si>
  <si>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</si>
  <si>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</si>
  <si>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</si>
  <si>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</si>
  <si>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</si>
  <si>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</si>
  <si>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</si>
  <si>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</si>
  <si>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</si>
  <si>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</si>
  <si>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</si>
  <si>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</si>
  <si>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</si>
  <si>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</si>
  <si>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</si>
  <si>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</si>
  <si>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</si>
  <si>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</si>
  <si>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</si>
  <si>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</si>
  <si>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</si>
  <si>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</si>
  <si>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</si>
  <si>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</si>
  <si>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</si>
  <si>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</si>
  <si>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</si>
  <si>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</si>
  <si>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</si>
  <si>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</si>
  <si>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</si>
  <si>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</si>
  <si>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</si>
  <si>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</si>
  <si>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</si>
  <si>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</si>
  <si>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</si>
  <si>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</si>
  <si>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</si>
  <si>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</si>
  <si>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</si>
  <si>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</si>
  <si>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</si>
  <si>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</si>
  <si>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</si>
  <si>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</si>
  <si>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</si>
  <si>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</si>
  <si>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</si>
  <si>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</si>
  <si>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</si>
  <si>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</si>
  <si>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</si>
  <si>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</si>
  <si>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</si>
  <si>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</si>
  <si>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</si>
  <si>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</si>
  <si>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</si>
  <si>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</si>
  <si>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</si>
  <si>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</si>
  <si>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</si>
  <si>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</si>
  <si>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</si>
  <si>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</si>
  <si>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</si>
  <si>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</si>
  <si>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</si>
  <si>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</si>
  <si>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</si>
  <si>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</si>
  <si>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</si>
  <si>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</si>
  <si>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</si>
  <si>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</si>
  <si>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</si>
  <si>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</si>
  <si>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</si>
  <si>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</si>
  <si>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</si>
  <si>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</si>
  <si>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</si>
  <si>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</si>
  <si>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</si>
  <si>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</si>
  <si>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</si>
  <si>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</si>
  <si>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</si>
  <si>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</si>
  <si>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</si>
  <si>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</si>
  <si>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</si>
  <si>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</si>
  <si>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</si>
  <si>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</si>
  <si>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</si>
  <si>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</si>
  <si>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</si>
  <si>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</si>
  <si>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</si>
  <si>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</si>
  <si>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</si>
  <si>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</si>
  <si>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</si>
  <si>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</si>
  <si>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</si>
  <si>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</si>
  <si>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</si>
  <si>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</si>
  <si>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</si>
  <si>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</si>
  <si>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</si>
  <si>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</si>
  <si>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</si>
  <si>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</si>
  <si>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</si>
  <si>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</si>
  <si>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</si>
  <si>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</si>
  <si>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</si>
  <si>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</si>
  <si>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</si>
  <si>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</si>
  <si>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</si>
  <si>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</si>
  <si>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</si>
  <si>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</si>
  <si>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</si>
  <si>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</si>
  <si>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</si>
  <si>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</si>
  <si>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</si>
  <si>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</si>
  <si>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</si>
  <si>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</si>
  <si>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</si>
  <si>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</si>
  <si>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</si>
  <si>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</si>
  <si>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</si>
  <si>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</si>
  <si>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</si>
  <si>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</si>
  <si>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</si>
  <si>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</si>
  <si>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</si>
  <si>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</si>
  <si>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</si>
  <si>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</si>
  <si>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</si>
  <si>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</si>
  <si>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</si>
  <si>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</si>
  <si>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</si>
  <si>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</si>
  <si>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</si>
  <si>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</si>
  <si>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</si>
  <si>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</si>
  <si>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</si>
  <si>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</si>
  <si>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</si>
  <si>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</si>
  <si>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</si>
  <si>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</si>
  <si>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</si>
  <si>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</si>
  <si>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</si>
  <si>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</si>
  <si>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</si>
  <si>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</si>
  <si>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</si>
  <si>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</si>
  <si>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</si>
  <si>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</si>
  <si>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</si>
  <si>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</si>
  <si>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</si>
  <si>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</si>
  <si>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</si>
  <si>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</si>
  <si>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</si>
  <si>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</si>
  <si>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</si>
  <si>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</si>
  <si>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</si>
  <si>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</si>
  <si>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</si>
  <si>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</si>
  <si>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</si>
  <si>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</si>
  <si>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</si>
  <si>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</si>
  <si>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</si>
  <si>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</si>
  <si>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</si>
  <si>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</si>
  <si>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</si>
  <si>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</si>
  <si>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</si>
  <si>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</si>
  <si>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</si>
  <si>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</si>
  <si>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</si>
  <si>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</si>
  <si>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</si>
  <si>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</si>
  <si>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</si>
  <si>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</si>
  <si>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</si>
  <si>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</si>
  <si>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</si>
  <si>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</si>
  <si>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</si>
  <si>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</si>
  <si>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</si>
  <si>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</si>
  <si>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</si>
  <si>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</si>
  <si>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</si>
  <si>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</si>
  <si>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</si>
  <si>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</si>
  <si>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</si>
  <si>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</si>
  <si>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</si>
  <si>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</si>
  <si>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</si>
  <si>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</si>
  <si>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</si>
  <si>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</si>
  <si>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</si>
  <si>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</si>
  <si>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</si>
  <si>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</si>
  <si>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</si>
  <si>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</si>
  <si>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</si>
  <si>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</si>
  <si>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</si>
  <si>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</si>
  <si>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</si>
  <si>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</si>
  <si>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</si>
  <si>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</si>
  <si>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</si>
  <si>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</si>
  <si>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</si>
  <si>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</si>
  <si>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</si>
  <si>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</si>
  <si>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</si>
  <si>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</si>
  <si>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</si>
  <si>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</si>
  <si>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</si>
  <si>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</si>
  <si>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</si>
  <si>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</si>
  <si>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</si>
  <si>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</si>
  <si>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</si>
  <si>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</si>
  <si>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</si>
  <si>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</si>
  <si>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</si>
  <si>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</si>
  <si>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</si>
  <si>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</si>
  <si>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</si>
  <si>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</si>
  <si>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</si>
  <si>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</si>
  <si>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</si>
  <si>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</si>
  <si>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</si>
  <si>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</si>
  <si>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</si>
  <si>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</si>
  <si>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</si>
  <si>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</si>
  <si>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</si>
  <si>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</si>
  <si>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</si>
  <si>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</si>
  <si>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</si>
  <si>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</si>
  <si>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</si>
  <si>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</si>
  <si>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</si>
  <si>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</si>
  <si>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</si>
  <si>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</si>
  <si>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</si>
  <si>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</si>
  <si>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</si>
  <si>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</si>
  <si>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</si>
  <si>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</si>
  <si>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</si>
  <si>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</si>
  <si>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</si>
  <si>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</si>
  <si>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</si>
  <si>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</si>
  <si>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</si>
  <si>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</si>
  <si>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</si>
  <si>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</si>
  <si>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</si>
  <si>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</si>
  <si>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</si>
  <si>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</si>
  <si>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</si>
  <si>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</si>
  <si>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</si>
  <si>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</si>
  <si>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</si>
  <si>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</si>
  <si>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</si>
  <si>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</si>
  <si>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</si>
  <si>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</si>
  <si>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</si>
  <si>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</si>
  <si>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</si>
  <si>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</si>
  <si>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</si>
  <si>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</si>
  <si>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</si>
  <si>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</si>
  <si>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</si>
  <si>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</si>
  <si>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</si>
  <si>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</si>
  <si>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</si>
  <si>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</si>
  <si>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</si>
  <si>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</si>
  <si>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</si>
  <si>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</si>
  <si>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</si>
  <si>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</si>
  <si>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</si>
  <si>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</si>
  <si>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</si>
  <si>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</si>
  <si>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</si>
  <si>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</si>
  <si>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</si>
  <si>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</si>
  <si>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</si>
  <si>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</si>
  <si>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</si>
  <si>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</si>
  <si>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</si>
  <si>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</si>
  <si>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</si>
  <si>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</si>
  <si>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</si>
  <si>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</si>
  <si>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</si>
  <si>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</si>
  <si>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</si>
  <si>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</si>
  <si>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</si>
  <si>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</si>
  <si>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</si>
  <si>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</si>
  <si>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</si>
  <si>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</si>
  <si>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</si>
  <si>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</si>
  <si>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</si>
  <si>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</si>
  <si>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</si>
  <si>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</si>
  <si>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</si>
  <si>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</si>
  <si>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</si>
  <si>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</si>
  <si>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</si>
  <si>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</si>
  <si>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</si>
  <si>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</si>
  <si>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</si>
  <si>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</si>
  <si>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</si>
  <si>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</si>
  <si>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</si>
  <si>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</si>
  <si>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</si>
  <si>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</si>
  <si>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</si>
  <si>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</si>
  <si>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</si>
  <si>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</si>
  <si>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</si>
  <si>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</si>
  <si>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</si>
  <si>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</si>
  <si>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</si>
  <si>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</si>
  <si>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</si>
  <si>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</si>
  <si>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</si>
  <si>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</si>
  <si>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</si>
  <si>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</si>
  <si>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</si>
  <si>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</si>
  <si>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</si>
  <si>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</si>
  <si>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</si>
  <si>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</si>
  <si>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</si>
  <si>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</si>
  <si>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</si>
  <si>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</si>
  <si>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</si>
  <si>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</si>
  <si>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</si>
  <si>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</si>
  <si>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</si>
  <si>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</si>
  <si>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</si>
  <si>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</si>
  <si>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</si>
  <si>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</si>
  <si>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</si>
  <si>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</si>
  <si>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</si>
  <si>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</si>
  <si>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</si>
  <si>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</si>
  <si>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</si>
  <si>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</si>
  <si>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</si>
  <si>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</si>
  <si>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</si>
  <si>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</si>
  <si>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</si>
  <si>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</si>
  <si>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</si>
  <si>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</si>
  <si>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</si>
  <si>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</si>
  <si>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</si>
  <si>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</si>
  <si>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</si>
  <si>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</si>
  <si>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</si>
  <si>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</si>
  <si>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</si>
  <si>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</si>
  <si>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</si>
  <si>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</si>
  <si>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</si>
  <si>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</si>
  <si>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</si>
  <si>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</si>
  <si>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</si>
  <si>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</si>
  <si>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</si>
  <si>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</si>
  <si>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</si>
  <si>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</si>
  <si>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</si>
  <si>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</si>
  <si>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</si>
  <si>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</si>
  <si>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</si>
  <si>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</si>
  <si>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</si>
  <si>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</si>
  <si>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</si>
  <si>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</si>
  <si>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</si>
  <si>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</si>
  <si>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</si>
  <si>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</si>
  <si>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</si>
  <si>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</si>
  <si>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</si>
  <si>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</si>
  <si>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</si>
  <si>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</si>
  <si>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</si>
  <si>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</si>
  <si>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</si>
  <si>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</si>
  <si>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</si>
  <si>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</si>
  <si>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</si>
  <si>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</si>
  <si>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</si>
  <si>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</si>
  <si>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</si>
  <si>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</si>
  <si>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</si>
  <si>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</si>
  <si>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</si>
  <si>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</si>
  <si>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</si>
  <si>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</si>
  <si>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</si>
  <si>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</si>
  <si>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</si>
  <si>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</si>
  <si>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</si>
  <si>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</si>
  <si>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</si>
  <si>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</si>
  <si>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</si>
  <si>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</si>
  <si>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</si>
  <si>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</si>
  <si>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</si>
  <si>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</si>
  <si>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</si>
  <si>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</si>
  <si>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</si>
  <si>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</si>
  <si>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</si>
  <si>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</si>
  <si>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</si>
  <si>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</si>
  <si>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</si>
  <si>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</si>
  <si>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</si>
  <si>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</si>
  <si>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</si>
  <si>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</si>
  <si>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</si>
  <si>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</si>
  <si>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</si>
  <si>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</si>
  <si>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</si>
  <si>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</si>
  <si>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</si>
  <si>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</si>
  <si>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</si>
  <si>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</si>
  <si>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</si>
  <si>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</si>
  <si>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</si>
  <si>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</si>
  <si>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</si>
  <si>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</si>
  <si>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</si>
  <si>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</si>
  <si>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</si>
  <si>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</si>
  <si>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</si>
  <si>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</si>
  <si>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</si>
  <si>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</si>
  <si>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</si>
  <si>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</si>
  <si>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</si>
  <si>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</si>
  <si>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</si>
  <si>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</si>
  <si>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</si>
  <si>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</si>
  <si>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</si>
  <si>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</si>
  <si>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</si>
  <si>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</si>
  <si>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</si>
  <si>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</si>
  <si>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</si>
  <si>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</si>
  <si>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</si>
  <si>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</si>
  <si>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</si>
  <si>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</si>
  <si>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</si>
  <si>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</si>
  <si>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</si>
  <si>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</si>
  <si>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</si>
  <si>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</si>
  <si>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</si>
  <si>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</si>
  <si>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</si>
  <si>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</si>
  <si>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</si>
  <si>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</si>
  <si>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</si>
  <si>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</si>
  <si>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</si>
  <si>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</si>
  <si>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</si>
  <si>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</si>
  <si>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</si>
  <si>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</si>
  <si>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</si>
  <si>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</si>
  <si>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</si>
  <si>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</si>
  <si>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</si>
  <si>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</si>
  <si>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</si>
  <si>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</si>
  <si>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</si>
  <si>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</si>
  <si>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</si>
  <si>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</si>
  <si>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</si>
  <si>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</si>
  <si>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</si>
  <si>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</si>
  <si>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</si>
  <si>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</si>
  <si>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</si>
  <si>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</si>
  <si>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</si>
  <si>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</si>
  <si>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</si>
  <si>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</si>
  <si>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</si>
  <si>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</si>
  <si>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</si>
  <si>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</si>
  <si>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</si>
  <si>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</si>
  <si>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</si>
  <si>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</si>
  <si>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</si>
  <si>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</si>
  <si>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</si>
  <si>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</si>
  <si>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</si>
  <si>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</si>
  <si>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</si>
  <si>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</si>
  <si>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</si>
  <si>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</si>
  <si>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</si>
  <si>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</si>
  <si>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</si>
  <si>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</si>
  <si>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</si>
  <si>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</si>
  <si>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</si>
  <si>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</si>
  <si>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</si>
  <si>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</si>
  <si>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</si>
  <si>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</si>
  <si>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</si>
  <si>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</si>
  <si>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</si>
  <si>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</si>
  <si>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</si>
  <si>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</si>
  <si>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</si>
  <si>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</si>
  <si>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</si>
  <si>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</si>
  <si>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</si>
  <si>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</si>
  <si>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</si>
  <si>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</si>
  <si>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</si>
  <si>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</si>
  <si>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</si>
  <si>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</si>
  <si>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</si>
  <si>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</si>
  <si>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</si>
  <si>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</si>
  <si>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</si>
  <si>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</si>
  <si>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</si>
  <si>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</si>
  <si>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</si>
  <si>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</si>
  <si>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</si>
  <si>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</si>
  <si>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</si>
  <si>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</si>
  <si>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</si>
  <si>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</si>
  <si>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</si>
  <si>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</si>
  <si>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</si>
  <si>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</si>
  <si>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</si>
  <si>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</si>
  <si>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</si>
  <si>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</si>
  <si>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</si>
  <si>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</si>
  <si>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</si>
  <si>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</si>
  <si>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</si>
  <si>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</si>
  <si>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</si>
  <si>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</si>
  <si>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</si>
  <si>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</si>
  <si>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</si>
  <si>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</si>
  <si>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</si>
  <si>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</si>
  <si>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</si>
  <si>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</si>
  <si>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</si>
  <si>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</si>
  <si>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</si>
  <si>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</si>
  <si>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</si>
  <si>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</si>
  <si>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</si>
  <si>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</si>
  <si>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</si>
  <si>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</si>
  <si>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</si>
  <si>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</si>
  <si>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</si>
  <si>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</si>
  <si>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</si>
  <si>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</si>
  <si>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</si>
  <si>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</si>
  <si>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</si>
  <si>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</si>
  <si>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</si>
  <si>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</si>
  <si>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</si>
  <si>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</si>
  <si>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</si>
  <si>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</si>
  <si>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</si>
  <si>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</si>
  <si>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</si>
  <si>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</si>
  <si>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</si>
  <si>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</si>
  <si>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</si>
  <si>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</si>
  <si>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</si>
  <si>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</si>
  <si>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</si>
  <si>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</si>
  <si>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</si>
  <si>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</si>
  <si>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</si>
  <si>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</si>
  <si>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</si>
  <si>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</si>
  <si>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</si>
  <si>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</si>
  <si>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</si>
  <si>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</si>
  <si>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</si>
  <si>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</si>
  <si>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</si>
  <si>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</si>
  <si>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</si>
  <si>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</si>
  <si>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</si>
  <si>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</si>
  <si>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</si>
  <si>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</si>
  <si>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</si>
  <si>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</si>
  <si>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</si>
  <si>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</si>
  <si>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</si>
  <si>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</si>
  <si>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</si>
  <si>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</si>
  <si>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</si>
  <si>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</si>
  <si>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</si>
  <si>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</si>
  <si>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</si>
  <si>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</si>
  <si>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</si>
  <si>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</si>
  <si>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</si>
  <si>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</si>
  <si>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</si>
  <si>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</si>
  <si>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</si>
  <si>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</si>
  <si>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</si>
  <si>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</si>
  <si>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</si>
  <si>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</si>
  <si>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</si>
  <si>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</si>
  <si>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</si>
  <si>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</si>
  <si>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</si>
  <si>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</si>
  <si>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</si>
  <si>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</si>
  <si>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</si>
  <si>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</si>
  <si>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</si>
  <si>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</si>
  <si>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</si>
  <si>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</si>
  <si>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</si>
  <si>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</si>
  <si>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</si>
  <si>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</si>
  <si>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</si>
  <si>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</si>
  <si>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</si>
  <si>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</si>
  <si>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</si>
  <si>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</si>
  <si>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</si>
  <si>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</si>
  <si>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</si>
  <si>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</si>
  <si>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</si>
  <si>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</si>
  <si>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</si>
  <si>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</si>
  <si>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</si>
  <si>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</si>
  <si>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</si>
  <si>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</si>
  <si>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</si>
  <si>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</si>
  <si>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</si>
  <si>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</si>
  <si>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</si>
  <si>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</si>
  <si>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</si>
  <si>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</si>
  <si>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</si>
  <si>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</si>
  <si>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</si>
  <si>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</si>
  <si>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</si>
  <si>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</si>
  <si>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</si>
  <si>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</si>
  <si>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</si>
  <si>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</si>
  <si>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</si>
  <si>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</si>
  <si>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</si>
  <si>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</si>
  <si>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</si>
  <si>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</si>
  <si>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</si>
  <si>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</si>
  <si>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</si>
  <si>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</si>
  <si>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</si>
  <si>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</si>
  <si>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</si>
  <si>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</si>
  <si>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</si>
  <si>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</si>
  <si>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</si>
  <si>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</si>
  <si>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</si>
  <si>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</si>
  <si>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</si>
  <si>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</si>
  <si>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</si>
  <si>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</si>
  <si>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</si>
  <si>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</si>
  <si>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</si>
  <si>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</si>
  <si>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</si>
  <si>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</si>
  <si>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</si>
  <si>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</si>
  <si>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</si>
  <si>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</si>
  <si>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</si>
  <si>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</si>
  <si>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</si>
  <si>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</si>
  <si>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</si>
  <si>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</si>
  <si>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</si>
  <si>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</si>
  <si>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</si>
  <si>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</si>
  <si>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</si>
  <si>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</si>
  <si>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</si>
  <si>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</si>
  <si>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</si>
  <si>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</si>
  <si>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</si>
  <si>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</si>
  <si>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</si>
  <si>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</si>
  <si>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</si>
  <si>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</si>
  <si>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</si>
  <si>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</si>
  <si>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</si>
  <si>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</si>
  <si>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</si>
  <si>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</si>
  <si>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</si>
  <si>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</si>
  <si>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</si>
  <si>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</si>
  <si>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</si>
  <si>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</si>
  <si>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</si>
  <si>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</si>
  <si>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</si>
  <si>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</si>
  <si>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</si>
  <si>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</si>
  <si>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</si>
  <si>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</si>
  <si>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</si>
  <si>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</si>
  <si>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</si>
  <si>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</si>
  <si>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</si>
  <si>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</si>
  <si>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</si>
  <si>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</si>
  <si>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</si>
  <si>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</si>
  <si>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</si>
  <si>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</si>
  <si>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</si>
  <si>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</si>
  <si>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</si>
  <si>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</si>
  <si>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</si>
  <si>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</si>
  <si>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</si>
  <si>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</si>
  <si>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</si>
  <si>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</si>
  <si>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</si>
  <si>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</si>
  <si>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</si>
  <si>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</si>
  <si>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</si>
  <si>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</si>
  <si>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</si>
  <si>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</si>
  <si>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</si>
  <si>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</si>
  <si>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</si>
  <si>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</si>
  <si>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</si>
  <si>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</si>
  <si>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</si>
  <si>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</si>
  <si>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</si>
  <si>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</si>
  <si>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</si>
  <si>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</si>
  <si>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</si>
  <si>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</si>
  <si>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</si>
  <si>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</si>
  <si>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</si>
  <si>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</si>
  <si>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</si>
  <si>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</si>
  <si>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</si>
  <si>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</si>
  <si>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</si>
  <si>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</si>
  <si>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</si>
  <si>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</si>
  <si>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</si>
  <si>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</si>
  <si>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</si>
  <si>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</si>
  <si>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</si>
  <si>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</si>
  <si>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</si>
  <si>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</si>
  <si>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</si>
  <si>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</si>
  <si>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</si>
  <si>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</si>
  <si>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</si>
  <si>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</si>
  <si>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</si>
  <si>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</si>
  <si>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</si>
  <si>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</si>
  <si>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</si>
  <si>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</si>
  <si>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</si>
  <si>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</si>
  <si>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</si>
  <si>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</si>
  <si>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</si>
  <si>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</si>
  <si>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</si>
  <si>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</si>
  <si>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</si>
  <si>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</si>
  <si>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</si>
  <si>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</si>
  <si>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</si>
  <si>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</si>
  <si>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</si>
  <si>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</si>
  <si>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</si>
  <si>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</si>
  <si>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</si>
  <si>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</si>
  <si>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</si>
  <si>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</si>
  <si>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</si>
  <si>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</si>
  <si>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</si>
  <si>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</si>
  <si>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</si>
  <si>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</si>
  <si>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</si>
  <si>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</si>
  <si>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</si>
  <si>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</si>
  <si>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</si>
  <si>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</si>
  <si>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</si>
  <si>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</si>
  <si>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</si>
  <si>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</si>
  <si>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</si>
  <si>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</si>
  <si>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</si>
  <si>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</si>
  <si>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</si>
  <si>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</si>
  <si>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</si>
  <si>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</si>
  <si>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</si>
  <si>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</si>
  <si>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</si>
  <si>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</si>
  <si>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</si>
  <si>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</si>
  <si>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</si>
  <si>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</si>
  <si>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</si>
  <si>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</si>
  <si>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</si>
  <si>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</si>
  <si>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</si>
  <si>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</si>
  <si>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</si>
  <si>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</si>
  <si>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</si>
  <si>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</si>
  <si>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</si>
  <si>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</si>
  <si>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</si>
  <si>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</si>
  <si>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</si>
  <si>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</si>
  <si>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</si>
  <si>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</si>
  <si>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</si>
  <si>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</si>
  <si>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</si>
  <si>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</si>
  <si>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</si>
  <si>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</si>
  <si>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</si>
  <si>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</si>
  <si>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</si>
  <si>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</si>
  <si>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</si>
  <si>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</si>
  <si>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</si>
  <si>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</si>
  <si>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</si>
  <si>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</si>
  <si>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</si>
  <si>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</si>
  <si>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</si>
  <si>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</si>
  <si>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</si>
  <si>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</si>
  <si>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</si>
  <si>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</si>
  <si>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</si>
  <si>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</si>
  <si>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</si>
  <si>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</si>
  <si>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</si>
  <si>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</si>
  <si>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</si>
  <si>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</si>
  <si>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</si>
  <si>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</si>
  <si>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</si>
  <si>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</si>
  <si>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</si>
  <si>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</si>
  <si>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</si>
  <si>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</si>
  <si>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</si>
  <si>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</si>
  <si>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</si>
  <si>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</si>
  <si>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</si>
  <si>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</si>
  <si>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</si>
  <si>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</si>
  <si>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</si>
  <si>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</si>
  <si>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</si>
  <si>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</si>
  <si>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</si>
  <si>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</si>
  <si>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</si>
  <si>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</si>
  <si>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</si>
  <si>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</si>
  <si>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</si>
  <si>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</si>
  <si>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</si>
  <si>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</si>
  <si>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</si>
  <si>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</si>
  <si>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</si>
  <si>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</si>
  <si>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</si>
  <si>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</si>
  <si>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</si>
  <si>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</si>
  <si>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</si>
  <si>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</si>
  <si>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</si>
  <si>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</si>
  <si>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</si>
  <si>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</si>
  <si>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</si>
  <si>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</si>
  <si>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</si>
  <si>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</si>
  <si>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</si>
  <si>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</si>
  <si>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</si>
  <si>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</si>
  <si>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</si>
  <si>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</si>
  <si>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</si>
  <si>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</si>
  <si>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</si>
  <si>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</si>
  <si>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</si>
  <si>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</si>
  <si>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</si>
  <si>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</si>
  <si>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</si>
  <si>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</si>
  <si>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</si>
  <si>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</si>
  <si>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</si>
  <si>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</si>
  <si>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</si>
  <si>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</si>
  <si>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</si>
  <si>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</si>
  <si>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</si>
  <si>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</si>
  <si>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</si>
  <si>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</si>
  <si>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</si>
  <si>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</si>
  <si>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</si>
  <si>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</si>
  <si>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</si>
  <si>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</si>
  <si>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</si>
  <si>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</si>
  <si>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</si>
  <si>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</si>
  <si>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</si>
  <si>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</si>
  <si>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</si>
  <si>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</si>
  <si>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</si>
  <si>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</si>
  <si>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</si>
  <si>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</si>
  <si>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</si>
  <si>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</si>
  <si>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</si>
  <si>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</si>
  <si>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</si>
  <si>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</si>
  <si>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</si>
  <si>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</si>
  <si>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</si>
  <si>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</si>
  <si>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</si>
  <si>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</si>
  <si>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</si>
  <si>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</si>
  <si>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</si>
  <si>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</si>
  <si>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</si>
  <si>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</si>
  <si>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</si>
  <si>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</si>
  <si>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</si>
  <si>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</si>
  <si>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</si>
  <si>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</si>
  <si>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</si>
  <si>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</si>
  <si>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</si>
  <si>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</si>
  <si>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</si>
  <si>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</si>
  <si>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</si>
  <si>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</si>
  <si>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</si>
  <si>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</si>
  <si>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</si>
  <si>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</si>
  <si>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</si>
  <si>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</si>
  <si>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</si>
  <si>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</si>
  <si>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</si>
  <si>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</si>
  <si>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</si>
  <si>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</si>
  <si>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</si>
  <si>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</si>
  <si>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</si>
  <si>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</si>
  <si>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</si>
  <si>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</si>
  <si>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</si>
  <si>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</si>
  <si>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</si>
  <si>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</si>
  <si>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</si>
  <si>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</si>
  <si>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</si>
  <si>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</si>
  <si>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</si>
  <si>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</si>
  <si>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</si>
  <si>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</si>
  <si>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</si>
  <si>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</si>
  <si>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</si>
  <si>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</si>
  <si>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</si>
  <si>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</si>
  <si>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</si>
  <si>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</si>
  <si>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</si>
  <si>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</si>
  <si>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</si>
  <si>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</si>
  <si>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</si>
  <si>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</si>
  <si>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</si>
  <si>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</si>
  <si>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</si>
  <si>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</si>
  <si>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</si>
  <si>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</si>
  <si>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</si>
  <si>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</si>
  <si>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</si>
  <si>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</si>
  <si>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</si>
  <si>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</si>
  <si>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</si>
  <si>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</si>
  <si>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</si>
  <si>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</si>
  <si>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</si>
  <si>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</si>
  <si>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</si>
  <si>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</si>
  <si>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</si>
  <si>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</si>
  <si>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</si>
  <si>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</si>
  <si>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</si>
  <si>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</si>
  <si>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</si>
  <si>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</si>
  <si>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</si>
  <si>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</si>
  <si>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</si>
  <si>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</si>
  <si>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</si>
  <si>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</si>
  <si>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</si>
  <si>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</si>
  <si>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</si>
  <si>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</si>
  <si>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</si>
  <si>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</si>
  <si>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</si>
  <si>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</si>
  <si>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</si>
  <si>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</si>
  <si>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</si>
  <si>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</si>
  <si>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</si>
  <si>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</si>
  <si>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</si>
  <si>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</si>
  <si>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</si>
  <si>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</si>
  <si>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</si>
  <si>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</si>
  <si>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</si>
  <si>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</si>
  <si>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</si>
  <si>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</si>
  <si>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</si>
  <si>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</si>
  <si>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</si>
  <si>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</si>
  <si>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</si>
  <si>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</si>
  <si>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</si>
  <si>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</si>
  <si>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</si>
  <si>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</si>
  <si>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</si>
  <si>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</si>
  <si>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</si>
  <si>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</si>
  <si>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</si>
  <si>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</si>
  <si>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</si>
  <si>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</si>
  <si>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</si>
  <si>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</si>
  <si>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</si>
  <si>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</si>
  <si>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</si>
  <si>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</si>
  <si>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</si>
  <si>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</si>
  <si>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</si>
  <si>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</si>
  <si>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</si>
  <si>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</si>
  <si>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</si>
  <si>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</si>
  <si>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</si>
  <si>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</si>
  <si>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</si>
  <si>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</si>
  <si>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</si>
  <si>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</si>
  <si>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</si>
  <si>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</si>
  <si>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</si>
  <si>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</si>
  <si>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</si>
  <si>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</si>
  <si>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</si>
  <si>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</si>
  <si>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</si>
  <si>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</si>
  <si>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</si>
  <si>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</si>
  <si>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</si>
  <si>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</si>
  <si>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</si>
  <si>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</si>
  <si>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</si>
  <si>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</si>
  <si>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</si>
  <si>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</si>
  <si>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</si>
  <si>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</si>
  <si>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</si>
  <si>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</si>
  <si>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</si>
  <si>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</si>
  <si>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</si>
  <si>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</si>
  <si>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</si>
  <si>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</si>
  <si>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</si>
  <si>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</si>
  <si>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</si>
  <si>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</si>
  <si>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</si>
  <si>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</si>
  <si>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</si>
  <si>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</si>
  <si>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</si>
  <si>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</si>
  <si>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</si>
  <si>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</si>
  <si>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</si>
  <si>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</si>
  <si>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</si>
  <si>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</si>
  <si>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</si>
  <si>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</si>
  <si>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</si>
  <si>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</si>
  <si>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</si>
  <si>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</si>
  <si>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</si>
  <si>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</si>
  <si>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</si>
  <si>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</si>
  <si>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</si>
  <si>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</si>
  <si>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</si>
  <si>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</si>
  <si>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</si>
  <si>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</si>
  <si>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</si>
  <si>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</si>
  <si>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</si>
  <si>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</si>
  <si>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</si>
  <si>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</si>
  <si>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</si>
  <si>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</si>
  <si>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</si>
  <si>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</si>
  <si>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</si>
  <si>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</si>
  <si>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</si>
  <si>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</si>
  <si>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</si>
  <si>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</si>
  <si>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</si>
  <si>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</si>
  <si>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</si>
  <si>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</si>
  <si>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</si>
  <si>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</si>
  <si>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</si>
  <si>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</si>
  <si>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</si>
  <si>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</si>
  <si>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</si>
  <si>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</si>
  <si>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</si>
  <si>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</si>
  <si>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</si>
  <si>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</si>
  <si>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</si>
  <si>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</si>
  <si>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</si>
  <si>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</si>
  <si>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</si>
  <si>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</si>
  <si>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</si>
  <si>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</si>
  <si>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</si>
  <si>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</si>
  <si>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</si>
  <si>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</si>
  <si>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</si>
  <si>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</si>
  <si>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</si>
  <si>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</si>
  <si>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</si>
  <si>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</si>
  <si>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</si>
  <si>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</si>
  <si>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</si>
  <si>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</si>
  <si>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</si>
  <si>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</si>
  <si>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</si>
  <si>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</si>
  <si>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</si>
  <si>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</si>
  <si>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</si>
  <si>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</si>
  <si>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</si>
  <si>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</si>
  <si>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</si>
  <si>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</si>
  <si>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</si>
  <si>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</si>
  <si>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</si>
  <si>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</si>
  <si>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</si>
  <si>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</si>
  <si>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</si>
  <si>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</si>
  <si>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</si>
  <si>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</si>
  <si>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</si>
  <si>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</si>
  <si>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</si>
  <si>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</si>
  <si>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</si>
  <si>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</si>
  <si>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</si>
  <si>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</si>
  <si>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</si>
  <si>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</si>
  <si>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</si>
  <si>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</si>
  <si>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</si>
  <si>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</si>
  <si>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</si>
  <si>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</si>
  <si>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</si>
  <si>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</si>
  <si>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</si>
  <si>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</si>
  <si>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</si>
  <si>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</si>
  <si>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</si>
  <si>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</si>
  <si>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</si>
  <si>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</si>
  <si>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</si>
  <si>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</si>
  <si>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</si>
  <si>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</si>
  <si>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</si>
  <si>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</si>
  <si>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</si>
  <si>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</si>
  <si>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</si>
  <si>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</si>
  <si>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</si>
  <si>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</si>
  <si>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</si>
  <si>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</si>
  <si>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</si>
  <si>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</si>
  <si>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</si>
  <si>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</si>
  <si>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</si>
  <si>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</si>
  <si>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</si>
  <si>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</si>
  <si>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</si>
  <si>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</si>
  <si>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</si>
  <si>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</si>
  <si>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</si>
  <si>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</si>
  <si>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</si>
  <si>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</si>
  <si>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</si>
  <si>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</si>
  <si>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</si>
  <si>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</si>
  <si>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</si>
  <si>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</si>
  <si>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</si>
  <si>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</si>
  <si>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</si>
  <si>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</si>
  <si>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</si>
  <si>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</si>
  <si>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</si>
  <si>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</si>
  <si>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</si>
  <si>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</si>
  <si>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</si>
  <si>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</si>
  <si>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</si>
  <si>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</si>
  <si>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</si>
  <si>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</si>
  <si>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</si>
  <si>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</si>
  <si>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</si>
  <si>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</si>
  <si>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</si>
  <si>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</si>
  <si>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</si>
  <si>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</si>
  <si>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</si>
  <si>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</si>
  <si>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</si>
  <si>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</si>
  <si>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</si>
  <si>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</si>
  <si>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</si>
  <si>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</si>
  <si>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</si>
  <si>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</si>
  <si>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</si>
  <si>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</si>
  <si>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</si>
  <si>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</si>
  <si>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</si>
  <si>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</si>
  <si>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</si>
  <si>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</si>
  <si>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</si>
  <si>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</si>
  <si>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</si>
  <si>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</si>
  <si>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</si>
  <si>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</si>
  <si>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</si>
  <si>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</si>
  <si>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</si>
  <si>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</si>
  <si>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</si>
  <si>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</si>
  <si>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</si>
  <si>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</si>
  <si>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</si>
  <si>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</si>
  <si>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</si>
  <si>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</si>
  <si>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</si>
  <si>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</si>
  <si>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</si>
  <si>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</si>
  <si>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</si>
  <si>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</si>
  <si>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</si>
  <si>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</si>
  <si>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</si>
  <si>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</si>
  <si>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</si>
  <si>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</si>
  <si>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</si>
  <si>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</si>
  <si>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</si>
  <si>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</si>
  <si>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</si>
  <si>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</si>
  <si>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</si>
  <si>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</si>
  <si>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</si>
  <si>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</si>
  <si>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</si>
  <si>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</si>
  <si>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</si>
  <si>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</si>
  <si>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</si>
  <si>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</si>
  <si>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</si>
  <si>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</si>
  <si>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</si>
  <si>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</si>
  <si>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</si>
  <si>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</si>
  <si>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</si>
  <si>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</si>
  <si>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</si>
  <si>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</si>
  <si>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</si>
  <si>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</si>
  <si>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</si>
  <si>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</si>
  <si>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</si>
  <si>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</si>
  <si>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</si>
  <si>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</si>
  <si>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</si>
  <si>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</si>
  <si>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</si>
  <si>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</si>
  <si>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</si>
  <si>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</si>
  <si>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</si>
  <si>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</si>
  <si>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</si>
  <si>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</si>
  <si>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</si>
  <si>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</si>
  <si>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</si>
  <si>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</si>
  <si>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</si>
  <si>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</si>
  <si>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</si>
  <si>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</si>
  <si>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</si>
  <si>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</si>
  <si>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</si>
  <si>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</si>
  <si>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</si>
  <si>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</si>
  <si>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</si>
  <si>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</si>
  <si>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</si>
  <si>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</si>
  <si>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</si>
  <si>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</si>
  <si>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</si>
  <si>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</si>
  <si>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</si>
  <si>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</si>
  <si>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</si>
  <si>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</si>
  <si>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</si>
  <si>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</si>
  <si>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</si>
  <si>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</si>
  <si>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</si>
  <si>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</si>
  <si>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</si>
  <si>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</si>
  <si>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</si>
  <si>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</si>
  <si>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</si>
  <si>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</si>
  <si>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</si>
  <si>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</si>
  <si>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</si>
  <si>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</si>
  <si>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</si>
  <si>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</si>
  <si>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</si>
  <si>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</si>
  <si>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</si>
  <si>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</si>
  <si>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</si>
  <si>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</si>
  <si>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</si>
  <si>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</si>
  <si>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</si>
  <si>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</si>
  <si>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</si>
  <si>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</si>
  <si>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</si>
  <si>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</si>
  <si>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</si>
  <si>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</si>
  <si>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</si>
  <si>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</si>
  <si>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</si>
  <si>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</si>
  <si>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</si>
  <si>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</si>
  <si>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</si>
  <si>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</si>
  <si>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</si>
  <si>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</si>
  <si>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</si>
  <si>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</si>
  <si>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</si>
  <si>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</si>
  <si>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</si>
  <si>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</si>
  <si>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</si>
  <si>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</si>
  <si>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</si>
  <si>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</si>
  <si>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</si>
  <si>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</si>
  <si>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</si>
  <si>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</si>
  <si>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</si>
  <si>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</si>
  <si>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</si>
  <si>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</si>
  <si>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</si>
  <si>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</si>
  <si>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</si>
  <si>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</si>
  <si>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</si>
  <si>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</si>
  <si>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</si>
  <si>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</si>
  <si>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</si>
  <si>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</si>
  <si>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</si>
  <si>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</si>
  <si>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</si>
  <si>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</si>
  <si>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</si>
  <si>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</si>
  <si>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</si>
  <si>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</si>
  <si>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</si>
  <si>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</si>
  <si>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</si>
  <si>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</si>
  <si>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</si>
  <si>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</si>
  <si>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</si>
  <si>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</si>
  <si>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</si>
  <si>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</si>
  <si>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</si>
  <si>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</si>
  <si>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</si>
  <si>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</si>
  <si>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</si>
  <si>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</si>
  <si>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</si>
  <si>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</si>
  <si>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</si>
  <si>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</si>
  <si>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</si>
  <si>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</si>
  <si>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</si>
  <si>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</si>
  <si>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</si>
  <si>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</si>
  <si>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</si>
  <si>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</si>
  <si>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</si>
  <si>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</si>
  <si>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</si>
  <si>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</si>
  <si>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</si>
  <si>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</si>
  <si>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</si>
  <si>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</si>
  <si>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</si>
  <si>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</si>
  <si>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</si>
  <si>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</si>
  <si>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</si>
  <si>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</si>
  <si>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</si>
  <si>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</si>
  <si>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</si>
  <si>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</si>
  <si>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</si>
  <si>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</si>
  <si>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</si>
  <si>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</si>
  <si>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</si>
  <si>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</si>
  <si>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</si>
  <si>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</si>
  <si>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</si>
  <si>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</si>
  <si>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</si>
  <si>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</si>
  <si>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</si>
  <si>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</si>
  <si>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</si>
  <si>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</si>
  <si>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</si>
  <si>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</si>
  <si>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</si>
  <si>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</si>
  <si>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</si>
  <si>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</si>
  <si>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</si>
  <si>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</si>
  <si>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</si>
  <si>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</si>
  <si>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</si>
  <si>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</si>
  <si>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</si>
  <si>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</si>
  <si>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</si>
  <si>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</si>
  <si>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</si>
  <si>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</si>
  <si>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</si>
  <si>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</si>
  <si>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</si>
  <si>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</si>
  <si>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</si>
  <si>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</si>
  <si>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</si>
  <si>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</si>
  <si>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</si>
  <si>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</si>
  <si>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</si>
  <si>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</si>
  <si>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</si>
  <si>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</si>
  <si>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</si>
  <si>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</si>
  <si>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</si>
  <si>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</si>
  <si>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Hotel Motel Poc  8MM/16D Pre Foam Memory Border 29 CM Height</t>
  </si>
  <si>
    <t>Restonic Hotel Motel Memory Handle</t>
  </si>
  <si>
    <t>SFG-FRPKRG-MEM-BOR-72X33X10</t>
  </si>
  <si>
    <t>SFG-FRPKRG-MEM-BOR-72X39X10</t>
  </si>
  <si>
    <t>SFG-FRPKRG-MEM-BOR-72X45X10</t>
  </si>
  <si>
    <t>SFG-FRPKRG-MEM-BOR-72X51X10</t>
  </si>
  <si>
    <t>SFG-FRPKRG-MEM-BOR-72X54X10</t>
  </si>
  <si>
    <t>SFG-FRPKRG-MEM-BOR-72X57X10</t>
  </si>
  <si>
    <t>SFG-FRPKRG-MEM-BOR-72X63X10</t>
  </si>
  <si>
    <t>SFG-FRPKRG-MEM-BOR-72X69X10</t>
  </si>
  <si>
    <t>SFG-FRPKRG-MEM-BOR-75X33X10</t>
  </si>
  <si>
    <t>SFG-FRPKRG-MEM-BOR-75X39X10</t>
  </si>
  <si>
    <t>SFG-FRPKRG-MEM-BOR-75X45X10</t>
  </si>
  <si>
    <t>SFG-FRPKRG-MEM-BOR-75X51X10</t>
  </si>
  <si>
    <t>SFG-FRPKRG-MEM-BOR-75X54X10</t>
  </si>
  <si>
    <t>SFG-FRPKRG-MEM-BOR-75X57X10</t>
  </si>
  <si>
    <t>SFG-FRPKRG-MEM-BOR-75X63X10</t>
  </si>
  <si>
    <t>SFG-FRPKRG-MEM-BOR-75X69X10</t>
  </si>
  <si>
    <t>SFG-FRPKRG-MEM-BOR-78X33X10</t>
  </si>
  <si>
    <t>SFG-FRPKRG-MEM-BOR-78X39X10</t>
  </si>
  <si>
    <t>SFG-FRPKRG-MEM-BOR-78X45X10</t>
  </si>
  <si>
    <t>SFG-FRPKRG-MEM-BOR-78X51X10</t>
  </si>
  <si>
    <t>SFG-FRPKRG-MEM-BOR-78X54X10</t>
  </si>
  <si>
    <t>SFG-FRPKRG-MEM-BOR-78X57X10</t>
  </si>
  <si>
    <t>SFG-FRPKRG-MEM-BOR-78X63X10</t>
  </si>
  <si>
    <t>SFG-FRPKRG-MEM-BOR-78X69X10</t>
  </si>
  <si>
    <t>SFG-FRPKRG-MEM-BOR-80X33X10</t>
  </si>
  <si>
    <t>SFG-FRPKRG-MEM-BOR-80X39X10</t>
  </si>
  <si>
    <t>SFG-FRPKRG-MEM-BOR-80X45X10</t>
  </si>
  <si>
    <t>SFG-FRPKRG-MEM-BOR-80X51X10</t>
  </si>
  <si>
    <t>SFG-FRPKRG-MEM-BOR-80X54X10</t>
  </si>
  <si>
    <t>SFG-FRPKRG-MEM-BOR-80X57X10</t>
  </si>
  <si>
    <t>SFG-FRPKRG-MEM-BOR-80X63X10</t>
  </si>
  <si>
    <t>SFG-FRPKRG-MEM-BOR-80X69X10</t>
  </si>
  <si>
    <t>SFG-FRPKRG-MEM-BOR-84X33X10</t>
  </si>
  <si>
    <t>SFG-FRPKRG-MEM-BOR-84X39X10</t>
  </si>
  <si>
    <t>SFG-FRPKRG-MEM-BOR-84X45X10</t>
  </si>
  <si>
    <t>SFG-FRPKRG-MEM-BOR-84X51X10</t>
  </si>
  <si>
    <t>SFG-FRPKRG-MEM-BOR-84X54X10</t>
  </si>
  <si>
    <t>SFG-FRPKRG-MEM-BOR-84X57X10</t>
  </si>
  <si>
    <t>SFG-FRPKRG-MEM-BOR-84X63X10</t>
  </si>
  <si>
    <t>SFG-FRPKRG-MEM-BOR-84X69X10</t>
  </si>
  <si>
    <t>Restonic Hotel Motel Pocketed Memory Regular Border 72X33X10</t>
  </si>
  <si>
    <t>Restonic Hotel Motel Pocketed Memory Regular Border 72X39X10</t>
  </si>
  <si>
    <t>Restonic Hotel Motel Pocketed Memory Regular Border 72X45X10</t>
  </si>
  <si>
    <t>Restonic Hotel Motel Pocketed Memory Regular Border 72X51X10</t>
  </si>
  <si>
    <t>Restonic Hotel Motel Pocketed Memory Regular Border 72X54X10</t>
  </si>
  <si>
    <t>Restonic Hotel Motel Pocketed Memory Regular Border 72X57X10</t>
  </si>
  <si>
    <t>Restonic Hotel Motel Pocketed Memory Regular Border 72X63X10</t>
  </si>
  <si>
    <t>Restonic Hotel Motel Pocketed Memory Regular Border 72X69X10</t>
  </si>
  <si>
    <t>Restonic Hotel Motel Pocketed Memory Regular Border 75X33X10</t>
  </si>
  <si>
    <t>Restonic Hotel Motel Pocketed Memory Regular Border 75X39X10</t>
  </si>
  <si>
    <t>Restonic Hotel Motel Pocketed Memory Regular Border 75X45X10</t>
  </si>
  <si>
    <t>Restonic Hotel Motel Pocketed Memory Regular Border 75X51X10</t>
  </si>
  <si>
    <t>Restonic Hotel Motel Pocketed Memory Regular Border 75X54X10</t>
  </si>
  <si>
    <t>Restonic Hotel Motel Pocketed Memory Regular Border 75X57X10</t>
  </si>
  <si>
    <t>Restonic Hotel Motel Pocketed Memory Regular Border 75X63X10</t>
  </si>
  <si>
    <t>Restonic Hotel Motel Pocketed Memory Regular Border 75X69X10</t>
  </si>
  <si>
    <t>Restonic Hotel Motel Pocketed Memory Regular Border 78X33X10</t>
  </si>
  <si>
    <t>Restonic Hotel Motel Pocketed Memory Regular Border 78X39X10</t>
  </si>
  <si>
    <t>Restonic Hotel Motel Pocketed Memory Regular Border 78X45X10</t>
  </si>
  <si>
    <t>Restonic Hotel Motel Pocketed Memory Regular Border 78X51X10</t>
  </si>
  <si>
    <t>Restonic Hotel Motel Pocketed Memory Regular Border 78X54X10</t>
  </si>
  <si>
    <t>Restonic Hotel Motel Pocketed Memory Regular Border 78X57X10</t>
  </si>
  <si>
    <t>Restonic Hotel Motel Pocketed Memory Regular Border 78X63X10</t>
  </si>
  <si>
    <t>Restonic Hotel Motel Pocketed Memory Regular Border 78X69X10</t>
  </si>
  <si>
    <t>Restonic Hotel Motel Pocketed Memory Regular Border 80X33X10</t>
  </si>
  <si>
    <t>Restonic Hotel Motel Pocketed Memory Regular Border 80X39X10</t>
  </si>
  <si>
    <t>Restonic Hotel Motel Pocketed Memory Regular Border 80X45X10</t>
  </si>
  <si>
    <t>Restonic Hotel Motel Pocketed Memory Regular Border 80X51X10</t>
  </si>
  <si>
    <t>Restonic Hotel Motel Pocketed Memory Regular Border 80X54X10</t>
  </si>
  <si>
    <t>Restonic Hotel Motel Pocketed Memory Regular Border 80X57X10</t>
  </si>
  <si>
    <t>Restonic Hotel Motel Pocketed Memory Regular Border 80X63X10</t>
  </si>
  <si>
    <t>Restonic Hotel Motel Pocketed Memory Regular Border 80X69X10</t>
  </si>
  <si>
    <t>Restonic Hotel Motel Pocketed Memory Regular Border 84X33X10</t>
  </si>
  <si>
    <t>Restonic Hotel Motel Pocketed Memory Regular Border 84X39X10</t>
  </si>
  <si>
    <t>Restonic Hotel Motel Pocketed Memory Regular Border 84X45X10</t>
  </si>
  <si>
    <t>Restonic Hotel Motel Pocketed Memory Regular Border 84X51X10</t>
  </si>
  <si>
    <t>Restonic Hotel Motel Pocketed Memory Regular Border 84X54X10</t>
  </si>
  <si>
    <t>Restonic Hotel Motel Pocketed Memory Regular Border 84X57X10</t>
  </si>
  <si>
    <t>Restonic Hotel Motel Pocketed Memory Regular Border 84X63X10</t>
  </si>
  <si>
    <t>Restonic Hotel Motel Pocketed Memory Regular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</si>
</sst>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65" fontId="2" fillId="0" borderId="8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3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34277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42" t="s">
        <v>34280</v>
      </c>
      <c r="E2" s="42" t="s">
        <v>34320</v>
      </c>
      <c r="F2" s="17" t="str">
        <f>D2</f>
        <v>SFG-FRPKRG-MEM-BOR-72X33X10</v>
      </c>
      <c r="G2" s="17" t="str">
        <f>E2</f>
        <v>Restonic Hotel Motel Pocketed Memory Regular Border 72X33X10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72X33X10</v>
      </c>
      <c r="Y2" s="31" t="str">
        <f>LEFT(X2,2)</f>
        <v>72</v>
      </c>
      <c r="Z2" s="31" t="str">
        <f>MID(X2,4,2)</f>
        <v>33</v>
      </c>
      <c r="AA2" s="31" t="str">
        <f>RIGHT(X2,2)</f>
        <v>10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3">
        <f>SUM(AH2:AH9)</f>
        <v>194.38375500867539</v>
      </c>
      <c r="AJ2" s="43">
        <f>ROUND(AI2,3)</f>
        <v>194.38399999999999</v>
      </c>
      <c r="AK2" s="43">
        <f>AJ2</f>
        <v>194.38399999999999</v>
      </c>
      <c r="AL2" s="43">
        <f>+AK2+AQ2</f>
        <v>218.43882561599997</v>
      </c>
      <c r="AM2" s="43">
        <f>+SUM(((AK2*3%*18%)))</f>
        <v>1.0496735999999998</v>
      </c>
      <c r="AN2" s="43">
        <f t="shared" ref="AN2" si="1">+SUM(((AK2*14.33%*53%)))</f>
        <v>14.763270416000001</v>
      </c>
      <c r="AO2" s="43">
        <f t="shared" ref="AO2" si="2">+SUM(((AK2*5.92%*53%)))</f>
        <v>6.0989923840000007</v>
      </c>
      <c r="AP2" s="43">
        <f t="shared" ref="AP2" si="3">+SUM(((AK2*2.08%*53%)))</f>
        <v>2.1428892159999999</v>
      </c>
      <c r="AQ2" s="43">
        <f>SUM(AM2:AP2)</f>
        <v>24.054825616000002</v>
      </c>
      <c r="AR2" s="44">
        <f>ROUNDUP(AL2,0)</f>
        <v>219</v>
      </c>
      <c r="AS2" s="36">
        <f>AK2</f>
        <v>194.38399999999999</v>
      </c>
      <c r="AT2" s="32">
        <f>AR2</f>
        <v>219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SFG-FRPKRG-MEM-BOR-72X33X10</v>
      </c>
      <c r="E3" s="17" t="str">
        <f t="shared" si="4"/>
        <v>Restonic Hotel Motel Pocketed Memory Regular Border 72X33X10</v>
      </c>
      <c r="F3" s="17" t="str">
        <f t="shared" si="4"/>
        <v>SFG-FRPKRG-MEM-BOR-72X33X10</v>
      </c>
      <c r="G3" s="17" t="str">
        <f t="shared" si="4"/>
        <v>Restonic Hotel Motel Pocketed Memory Regular Border 72X33X10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72X33X10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10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3"/>
      <c r="AJ3" s="43"/>
      <c r="AK3" s="43"/>
      <c r="AL3" s="43"/>
      <c r="AM3" s="43"/>
      <c r="AN3" s="43"/>
      <c r="AO3" s="43"/>
      <c r="AP3" s="43"/>
      <c r="AQ3" s="43"/>
      <c r="AR3" s="45"/>
      <c r="AS3" s="36">
        <f t="shared" ref="AS3:AS9" si="9">AS2</f>
        <v>194.38399999999999</v>
      </c>
      <c r="AT3" s="32">
        <f t="shared" ref="AT3:AT9" si="10">AT2</f>
        <v>219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SFG-FRPKRG-MEM-BOR-72X33X10</v>
      </c>
      <c r="E4" s="17" t="str">
        <f t="shared" si="4"/>
        <v>Restonic Hotel Motel Pocketed Memory Regular Border 72X33X10</v>
      </c>
      <c r="F4" s="17" t="str">
        <f t="shared" si="4"/>
        <v>SFG-FRPKRG-MEM-BOR-72X33X10</v>
      </c>
      <c r="G4" s="17" t="str">
        <f t="shared" si="4"/>
        <v>Restonic Hotel Motel Pocketed Memory Regular Border 72X33X10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18730</v>
      </c>
      <c r="R4" s="39" t="s">
        <v>34278</v>
      </c>
      <c r="S4" s="39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72X33X10</v>
      </c>
      <c r="Y4" s="31" t="str">
        <f t="shared" si="6"/>
        <v>72</v>
      </c>
      <c r="Z4" s="31" t="str">
        <f t="shared" si="7"/>
        <v>33</v>
      </c>
      <c r="AA4" s="31" t="str">
        <f t="shared" si="8"/>
        <v>10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28.799284270000001</v>
      </c>
      <c r="AH4" s="20">
        <f t="shared" si="0"/>
        <v>155.83292718497003</v>
      </c>
      <c r="AI4" s="43"/>
      <c r="AJ4" s="43"/>
      <c r="AK4" s="43"/>
      <c r="AL4" s="43"/>
      <c r="AM4" s="43"/>
      <c r="AN4" s="43"/>
      <c r="AO4" s="43"/>
      <c r="AP4" s="43"/>
      <c r="AQ4" s="43"/>
      <c r="AR4" s="45"/>
      <c r="AS4" s="36">
        <f t="shared" si="9"/>
        <v>194.38399999999999</v>
      </c>
      <c r="AT4" s="32">
        <f t="shared" si="10"/>
        <v>219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SFG-FRPKRG-MEM-BOR-72X33X10</v>
      </c>
      <c r="E5" s="17" t="str">
        <f t="shared" si="4"/>
        <v>Restonic Hotel Motel Pocketed Memory Regular Border 72X33X10</v>
      </c>
      <c r="F5" s="17" t="str">
        <f t="shared" si="4"/>
        <v>SFG-FRPKRG-MEM-BOR-72X33X10</v>
      </c>
      <c r="G5" s="17" t="str">
        <f t="shared" si="4"/>
        <v>Restonic Hotel Motel Pocketed Memory Regular Border 72X33X10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72X33X10</v>
      </c>
      <c r="Y5" s="31" t="str">
        <f t="shared" si="6"/>
        <v>72</v>
      </c>
      <c r="Z5" s="31" t="str">
        <f t="shared" si="7"/>
        <v>33</v>
      </c>
      <c r="AA5" s="31" t="str">
        <f t="shared" si="8"/>
        <v>10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8.9990000000000006</v>
      </c>
      <c r="AH5" s="20">
        <f t="shared" si="0"/>
        <v>8.9990000000000006</v>
      </c>
      <c r="AI5" s="43"/>
      <c r="AJ5" s="43"/>
      <c r="AK5" s="43"/>
      <c r="AL5" s="43"/>
      <c r="AM5" s="43"/>
      <c r="AN5" s="43"/>
      <c r="AO5" s="43"/>
      <c r="AP5" s="43"/>
      <c r="AQ5" s="43"/>
      <c r="AR5" s="45"/>
      <c r="AS5" s="36">
        <f t="shared" si="9"/>
        <v>194.38399999999999</v>
      </c>
      <c r="AT5" s="32">
        <f t="shared" si="10"/>
        <v>219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SFG-FRPKRG-MEM-BOR-72X33X10</v>
      </c>
      <c r="E6" s="17" t="str">
        <f t="shared" si="4"/>
        <v>Restonic Hotel Motel Pocketed Memory Regular Border 72X33X10</v>
      </c>
      <c r="F6" s="17" t="str">
        <f t="shared" si="4"/>
        <v>SFG-FRPKRG-MEM-BOR-72X33X10</v>
      </c>
      <c r="G6" s="17" t="str">
        <f t="shared" si="4"/>
        <v>Restonic Hotel Motel Pocketed Memory Regular Border 72X33X10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72X33X10</v>
      </c>
      <c r="Y6" s="31" t="str">
        <f t="shared" si="6"/>
        <v>72</v>
      </c>
      <c r="Z6" s="31" t="str">
        <f t="shared" si="7"/>
        <v>33</v>
      </c>
      <c r="AA6" s="31" t="str">
        <f t="shared" si="8"/>
        <v>10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3"/>
      <c r="AJ6" s="43"/>
      <c r="AK6" s="43"/>
      <c r="AL6" s="43"/>
      <c r="AM6" s="43"/>
      <c r="AN6" s="43"/>
      <c r="AO6" s="43"/>
      <c r="AP6" s="43"/>
      <c r="AQ6" s="43"/>
      <c r="AR6" s="45"/>
      <c r="AS6" s="36">
        <f t="shared" si="9"/>
        <v>194.38399999999999</v>
      </c>
      <c r="AT6" s="32">
        <f t="shared" si="10"/>
        <v>219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SFG-FRPKRG-MEM-BOR-72X33X10</v>
      </c>
      <c r="E7" s="17" t="str">
        <f t="shared" si="4"/>
        <v>Restonic Hotel Motel Pocketed Memory Regular Border 72X33X10</v>
      </c>
      <c r="F7" s="17" t="str">
        <f t="shared" si="4"/>
        <v>SFG-FRPKRG-MEM-BOR-72X33X10</v>
      </c>
      <c r="G7" s="17" t="str">
        <f t="shared" si="4"/>
        <v>Restonic Hotel Motel Pocketed Memory Regular Border 72X33X10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72X33X10</v>
      </c>
      <c r="Y7" s="31" t="str">
        <f t="shared" si="6"/>
        <v>72</v>
      </c>
      <c r="Z7" s="31" t="str">
        <f t="shared" si="7"/>
        <v>33</v>
      </c>
      <c r="AA7" s="31" t="str">
        <f t="shared" si="8"/>
        <v>10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3"/>
      <c r="AJ7" s="43"/>
      <c r="AK7" s="43"/>
      <c r="AL7" s="43"/>
      <c r="AM7" s="43"/>
      <c r="AN7" s="43"/>
      <c r="AO7" s="43"/>
      <c r="AP7" s="43"/>
      <c r="AQ7" s="43"/>
      <c r="AR7" s="45"/>
      <c r="AS7" s="36">
        <f t="shared" si="9"/>
        <v>194.38399999999999</v>
      </c>
      <c r="AT7" s="32">
        <f t="shared" si="10"/>
        <v>219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SFG-FRPKRG-MEM-BOR-72X33X10</v>
      </c>
      <c r="E8" s="17" t="str">
        <f t="shared" si="4"/>
        <v>Restonic Hotel Motel Pocketed Memory Regular Border 72X33X10</v>
      </c>
      <c r="F8" s="17" t="str">
        <f t="shared" si="4"/>
        <v>SFG-FRPKRG-MEM-BOR-72X33X10</v>
      </c>
      <c r="G8" s="17" t="str">
        <f t="shared" si="4"/>
        <v>Restonic Hotel Motel Pocketed Memory Regular Border 72X33X10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18739</v>
      </c>
      <c r="R8" s="39" t="s">
        <v>34279</v>
      </c>
      <c r="S8" s="39" t="s">
        <v>192</v>
      </c>
      <c r="T8" s="40">
        <v>1.1599999999999999</v>
      </c>
      <c r="U8" s="17" t="s">
        <v>2292</v>
      </c>
      <c r="V8" s="17" t="s">
        <v>2276</v>
      </c>
      <c r="W8" s="17" t="s">
        <v>2295</v>
      </c>
      <c r="X8" s="30" t="str">
        <f t="shared" si="5"/>
        <v>72X33X10</v>
      </c>
      <c r="Y8" s="31" t="str">
        <f t="shared" si="6"/>
        <v>72</v>
      </c>
      <c r="Z8" s="31" t="str">
        <f t="shared" si="7"/>
        <v>33</v>
      </c>
      <c r="AA8" s="31" t="str">
        <f t="shared" si="8"/>
        <v>10</v>
      </c>
      <c r="AB8" s="20" t="str">
        <f t="shared" si="11"/>
        <v>72</v>
      </c>
      <c r="AC8" s="20" t="str">
        <f t="shared" si="11"/>
        <v>33</v>
      </c>
      <c r="AF8" s="22">
        <f t="shared" si="12"/>
        <v>1.1599999999999999</v>
      </c>
      <c r="AG8" s="26">
        <f>VLOOKUP(Q8,'SFG-RM'!A:B,2,0)</f>
        <v>14.621455289401199</v>
      </c>
      <c r="AH8" s="20">
        <f t="shared" si="0"/>
        <v>16.960888135705389</v>
      </c>
      <c r="AI8" s="43"/>
      <c r="AJ8" s="43"/>
      <c r="AK8" s="43"/>
      <c r="AL8" s="43"/>
      <c r="AM8" s="43"/>
      <c r="AN8" s="43"/>
      <c r="AO8" s="43"/>
      <c r="AP8" s="43"/>
      <c r="AQ8" s="43"/>
      <c r="AR8" s="45"/>
      <c r="AS8" s="36">
        <f t="shared" si="9"/>
        <v>194.38399999999999</v>
      </c>
      <c r="AT8" s="32">
        <f t="shared" si="10"/>
        <v>219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SFG-FRPKRG-MEM-BOR-72X33X10</v>
      </c>
      <c r="E9" s="17" t="str">
        <f t="shared" si="4"/>
        <v>Restonic Hotel Motel Pocketed Memory Regular Border 72X33X10</v>
      </c>
      <c r="F9" s="17" t="str">
        <f t="shared" si="4"/>
        <v>SFG-FRPKRG-MEM-BOR-72X33X10</v>
      </c>
      <c r="G9" s="17" t="str">
        <f t="shared" si="4"/>
        <v>Restonic Hotel Motel Pocketed Memory Regular Border 72X33X10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72X33X10</v>
      </c>
      <c r="Y9" s="31" t="str">
        <f t="shared" si="6"/>
        <v>72</v>
      </c>
      <c r="Z9" s="31" t="str">
        <f t="shared" si="7"/>
        <v>33</v>
      </c>
      <c r="AA9" s="31" t="str">
        <f t="shared" si="8"/>
        <v>10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3"/>
      <c r="AJ9" s="43"/>
      <c r="AK9" s="43"/>
      <c r="AL9" s="43"/>
      <c r="AM9" s="43"/>
      <c r="AN9" s="43"/>
      <c r="AO9" s="43"/>
      <c r="AP9" s="43"/>
      <c r="AQ9" s="43"/>
      <c r="AR9" s="45"/>
      <c r="AS9" s="36">
        <f t="shared" si="9"/>
        <v>194.38399999999999</v>
      </c>
      <c r="AT9" s="32">
        <f t="shared" si="10"/>
        <v>219</v>
      </c>
    </row>
    <row r="11" spans="1:46">
      <c r="A11" s="15">
        <v>1</v>
      </c>
      <c r="B11" s="16">
        <v>2</v>
      </c>
      <c r="C11" s="16" t="s">
        <v>34276</v>
      </c>
      <c r="D11" s="42" t="s">
        <v>34281</v>
      </c>
      <c r="E11" s="42" t="s">
        <v>34321</v>
      </c>
      <c r="F11" s="17" t="str">
        <f>D11</f>
        <v>SFG-FRPKRG-MEM-BOR-72X39X10</v>
      </c>
      <c r="G11" s="17" t="str">
        <f>E11</f>
        <v>Restonic Hotel Motel Pocketed Memory Regular Border 72X39X10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39" t="s">
        <v>1659</v>
      </c>
      <c r="R11" s="39" t="s">
        <v>1660</v>
      </c>
      <c r="S11" s="39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72X39X10</v>
      </c>
      <c r="Y11" s="31" t="str">
        <f>LEFT(X11,2)</f>
        <v>72</v>
      </c>
      <c r="Z11" s="31" t="str">
        <f>MID(X11,4,2)</f>
        <v>39</v>
      </c>
      <c r="AA11" s="31" t="str">
        <f>RIGHT(X11,2)</f>
        <v>10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3">
        <f>SUM(AH11:AH18)</f>
        <v>203.13873742675537</v>
      </c>
      <c r="AJ11" s="43">
        <f>ROUND(AI11,3)</f>
        <v>203.13900000000001</v>
      </c>
      <c r="AK11" s="43">
        <f>AJ11</f>
        <v>203.13900000000001</v>
      </c>
      <c r="AL11" s="43">
        <f>+AK11+AQ11</f>
        <v>228.27724811100001</v>
      </c>
      <c r="AM11" s="43">
        <f>+SUM(((AK11*3%*18%)))</f>
        <v>1.0969506</v>
      </c>
      <c r="AN11" s="43">
        <f t="shared" ref="AN11" si="14">+SUM(((AK11*14.33%*53%)))</f>
        <v>15.428203911000004</v>
      </c>
      <c r="AO11" s="43">
        <f t="shared" ref="AO11" si="15">+SUM(((AK11*5.92%*53%)))</f>
        <v>6.3736892640000011</v>
      </c>
      <c r="AP11" s="43">
        <f t="shared" ref="AP11" si="16">+SUM(((AK11*2.08%*53%)))</f>
        <v>2.2394043360000002</v>
      </c>
      <c r="AQ11" s="43">
        <f>SUM(AM11:AP11)</f>
        <v>25.138248111000003</v>
      </c>
      <c r="AR11" s="44">
        <f>ROUNDUP(AL11,0)</f>
        <v>229</v>
      </c>
      <c r="AS11" s="41">
        <f>AK11</f>
        <v>203.13900000000001</v>
      </c>
      <c r="AT11" s="32">
        <f>AR11</f>
        <v>229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SFG-FRPKRG-MEM-BOR-72X39X10</v>
      </c>
      <c r="E12" s="17" t="str">
        <f t="shared" si="17"/>
        <v>Restonic Hotel Motel Pocketed Memory Regular Border 72X39X10</v>
      </c>
      <c r="F12" s="17" t="str">
        <f t="shared" si="17"/>
        <v>SFG-FRPKRG-MEM-BOR-72X39X10</v>
      </c>
      <c r="G12" s="17" t="str">
        <f t="shared" si="17"/>
        <v>Restonic Hotel Motel Pocketed Memory Regular Border 72X39X10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39" t="s">
        <v>698</v>
      </c>
      <c r="R12" s="39" t="s">
        <v>699</v>
      </c>
      <c r="S12" s="39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72X39X10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10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5"/>
      <c r="AS12" s="41">
        <f t="shared" ref="AS12:AT18" si="22">AS11</f>
        <v>203.13900000000001</v>
      </c>
      <c r="AT12" s="32">
        <f t="shared" si="22"/>
        <v>229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SFG-FRPKRG-MEM-BOR-72X39X10</v>
      </c>
      <c r="E13" s="17" t="str">
        <f t="shared" si="23"/>
        <v>Restonic Hotel Motel Pocketed Memory Regular Border 72X39X10</v>
      </c>
      <c r="F13" s="17" t="str">
        <f t="shared" si="23"/>
        <v>SFG-FRPKRG-MEM-BOR-72X39X10</v>
      </c>
      <c r="G13" s="17" t="str">
        <f t="shared" si="23"/>
        <v>Restonic Hotel Motel Pocketed Memory Regular Border 72X39X10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39" t="s">
        <v>18730</v>
      </c>
      <c r="R13" s="39" t="s">
        <v>34278</v>
      </c>
      <c r="S13" s="39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72X39X10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10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28.799284270000001</v>
      </c>
      <c r="AH13" s="20">
        <f t="shared" si="13"/>
        <v>164.58790960305001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5"/>
      <c r="AS13" s="41">
        <f t="shared" si="22"/>
        <v>203.13900000000001</v>
      </c>
      <c r="AT13" s="32">
        <f t="shared" si="22"/>
        <v>229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SFG-FRPKRG-MEM-BOR-72X39X10</v>
      </c>
      <c r="E14" s="17" t="str">
        <f t="shared" si="26"/>
        <v>Restonic Hotel Motel Pocketed Memory Regular Border 72X39X10</v>
      </c>
      <c r="F14" s="17" t="str">
        <f t="shared" si="26"/>
        <v>SFG-FRPKRG-MEM-BOR-72X39X10</v>
      </c>
      <c r="G14" s="17" t="str">
        <f t="shared" si="26"/>
        <v>Restonic Hotel Motel Pocketed Memory Regular Border 72X39X10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72X39X10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10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8.9990000000000006</v>
      </c>
      <c r="AH14" s="20">
        <f t="shared" si="13"/>
        <v>8.9990000000000006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5"/>
      <c r="AS14" s="41">
        <f t="shared" si="22"/>
        <v>203.13900000000001</v>
      </c>
      <c r="AT14" s="32">
        <f t="shared" si="22"/>
        <v>229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SFG-FRPKRG-MEM-BOR-72X39X10</v>
      </c>
      <c r="E15" s="17" t="str">
        <f t="shared" si="28"/>
        <v>Restonic Hotel Motel Pocketed Memory Regular Border 72X39X10</v>
      </c>
      <c r="F15" s="17" t="str">
        <f t="shared" si="28"/>
        <v>SFG-FRPKRG-MEM-BOR-72X39X10</v>
      </c>
      <c r="G15" s="17" t="str">
        <f t="shared" si="28"/>
        <v>Restonic Hotel Motel Pocketed Memory Regular Border 72X39X10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72X39X10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10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5"/>
      <c r="AS15" s="41">
        <f t="shared" si="22"/>
        <v>203.13900000000001</v>
      </c>
      <c r="AT15" s="32">
        <f t="shared" si="22"/>
        <v>229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SFG-FRPKRG-MEM-BOR-72X39X10</v>
      </c>
      <c r="E16" s="17" t="str">
        <f t="shared" si="30"/>
        <v>Restonic Hotel Motel Pocketed Memory Regular Border 72X39X10</v>
      </c>
      <c r="F16" s="17" t="str">
        <f t="shared" si="30"/>
        <v>SFG-FRPKRG-MEM-BOR-72X39X10</v>
      </c>
      <c r="G16" s="17" t="str">
        <f t="shared" si="30"/>
        <v>Restonic Hotel Motel Pocketed Memory Regular Border 72X39X10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72X39X10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10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5"/>
      <c r="AS16" s="41">
        <f t="shared" si="22"/>
        <v>203.13900000000001</v>
      </c>
      <c r="AT16" s="32">
        <f t="shared" si="22"/>
        <v>229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SFG-FRPKRG-MEM-BOR-72X39X10</v>
      </c>
      <c r="E17" s="17" t="str">
        <f t="shared" si="32"/>
        <v>Restonic Hotel Motel Pocketed Memory Regular Border 72X39X10</v>
      </c>
      <c r="F17" s="17" t="str">
        <f t="shared" si="32"/>
        <v>SFG-FRPKRG-MEM-BOR-72X39X10</v>
      </c>
      <c r="G17" s="17" t="str">
        <f t="shared" si="32"/>
        <v>Restonic Hotel Motel Pocketed Memory Regular Border 72X39X10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39" t="s">
        <v>18739</v>
      </c>
      <c r="R17" s="39" t="s">
        <v>34279</v>
      </c>
      <c r="S17" s="39" t="s">
        <v>192</v>
      </c>
      <c r="T17" s="40">
        <v>1.1599999999999999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72X39X10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10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1.1599999999999999</v>
      </c>
      <c r="AG17" s="26">
        <f>VLOOKUP(Q17,'SFG-RM'!A:B,2,0)</f>
        <v>14.621455289401199</v>
      </c>
      <c r="AH17" s="20">
        <f t="shared" si="13"/>
        <v>16.960888135705389</v>
      </c>
      <c r="AI17" s="43"/>
      <c r="AJ17" s="43"/>
      <c r="AK17" s="43"/>
      <c r="AL17" s="43"/>
      <c r="AM17" s="43"/>
      <c r="AN17" s="43"/>
      <c r="AO17" s="43"/>
      <c r="AP17" s="43"/>
      <c r="AQ17" s="43"/>
      <c r="AR17" s="45"/>
      <c r="AS17" s="41">
        <f t="shared" si="22"/>
        <v>203.13900000000001</v>
      </c>
      <c r="AT17" s="32">
        <f t="shared" si="22"/>
        <v>229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SFG-FRPKRG-MEM-BOR-72X39X10</v>
      </c>
      <c r="E18" s="17" t="str">
        <f t="shared" si="34"/>
        <v>Restonic Hotel Motel Pocketed Memory Regular Border 72X39X10</v>
      </c>
      <c r="F18" s="17" t="str">
        <f t="shared" si="34"/>
        <v>SFG-FRPKRG-MEM-BOR-72X39X10</v>
      </c>
      <c r="G18" s="17" t="str">
        <f t="shared" si="34"/>
        <v>Restonic Hotel Motel Pocketed Memory Regular Border 72X39X10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72X39X10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10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5"/>
      <c r="AS18" s="41">
        <f t="shared" si="22"/>
        <v>203.13900000000001</v>
      </c>
      <c r="AT18" s="32">
        <f t="shared" si="22"/>
        <v>229</v>
      </c>
    </row>
    <row r="20" spans="1:46">
      <c r="A20" s="15">
        <v>1</v>
      </c>
      <c r="B20" s="16">
        <v>3</v>
      </c>
      <c r="C20" s="16" t="s">
        <v>34276</v>
      </c>
      <c r="D20" s="42" t="s">
        <v>34282</v>
      </c>
      <c r="E20" s="42" t="s">
        <v>34322</v>
      </c>
      <c r="F20" s="17" t="str">
        <f>D20</f>
        <v>SFG-FRPKRG-MEM-BOR-72X45X10</v>
      </c>
      <c r="G20" s="17" t="str">
        <f>E20</f>
        <v>Restonic Hotel Motel Pocketed Memory Regular Border 72X45X10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39" t="s">
        <v>1659</v>
      </c>
      <c r="R20" s="39" t="s">
        <v>1660</v>
      </c>
      <c r="S20" s="39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72X45X10</v>
      </c>
      <c r="Y20" s="31" t="str">
        <f>LEFT(X20,2)</f>
        <v>72</v>
      </c>
      <c r="Z20" s="31" t="str">
        <f>MID(X20,4,2)</f>
        <v>45</v>
      </c>
      <c r="AA20" s="31" t="str">
        <f>RIGHT(X20,2)</f>
        <v>10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3">
        <f>SUM(AH20:AH27)</f>
        <v>211.92251912910541</v>
      </c>
      <c r="AJ20" s="43">
        <f>ROUND(AI20,3)</f>
        <v>211.923</v>
      </c>
      <c r="AK20" s="43">
        <f>AJ20</f>
        <v>211.923</v>
      </c>
      <c r="AL20" s="43">
        <f>+AK20+AQ20</f>
        <v>238.14825932700001</v>
      </c>
      <c r="AM20" s="43">
        <f>+SUM(((AK20*3%*18%)))</f>
        <v>1.1443842</v>
      </c>
      <c r="AN20" s="43">
        <f t="shared" ref="AN20" si="37">+SUM(((AK20*14.33%*53%)))</f>
        <v>16.095339927000001</v>
      </c>
      <c r="AO20" s="43">
        <f t="shared" ref="AO20" si="38">+SUM(((AK20*5.92%*53%)))</f>
        <v>6.649296048000001</v>
      </c>
      <c r="AP20" s="43">
        <f t="shared" ref="AP20" si="39">+SUM(((AK20*2.08%*53%)))</f>
        <v>2.3362391519999997</v>
      </c>
      <c r="AQ20" s="43">
        <f>SUM(AM20:AP20)</f>
        <v>26.225259327000003</v>
      </c>
      <c r="AR20" s="44">
        <f>ROUNDUP(AL20,0)</f>
        <v>239</v>
      </c>
      <c r="AS20" s="41">
        <f>AK20</f>
        <v>211.923</v>
      </c>
      <c r="AT20" s="32">
        <f>AR20</f>
        <v>239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SFG-FRPKRG-MEM-BOR-72X45X10</v>
      </c>
      <c r="E21" s="17" t="str">
        <f t="shared" si="40"/>
        <v>Restonic Hotel Motel Pocketed Memory Regular Border 72X45X10</v>
      </c>
      <c r="F21" s="17" t="str">
        <f t="shared" si="40"/>
        <v>SFG-FRPKRG-MEM-BOR-72X45X10</v>
      </c>
      <c r="G21" s="17" t="str">
        <f t="shared" si="40"/>
        <v>Restonic Hotel Motel Pocketed Memory Regular Border 72X45X10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39" t="s">
        <v>698</v>
      </c>
      <c r="R21" s="39" t="s">
        <v>699</v>
      </c>
      <c r="S21" s="39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72X45X10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10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45"/>
      <c r="AS21" s="41">
        <f t="shared" ref="AS21:AT27" si="45">AS20</f>
        <v>211.923</v>
      </c>
      <c r="AT21" s="32">
        <f t="shared" si="45"/>
        <v>239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SFG-FRPKRG-MEM-BOR-72X45X10</v>
      </c>
      <c r="E22" s="17" t="str">
        <f t="shared" si="46"/>
        <v>Restonic Hotel Motel Pocketed Memory Regular Border 72X45X10</v>
      </c>
      <c r="F22" s="17" t="str">
        <f t="shared" si="46"/>
        <v>SFG-FRPKRG-MEM-BOR-72X45X10</v>
      </c>
      <c r="G22" s="17" t="str">
        <f t="shared" si="46"/>
        <v>Restonic Hotel Motel Pocketed Memory Regular Border 72X45X10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39" t="s">
        <v>18730</v>
      </c>
      <c r="R22" s="39" t="s">
        <v>34278</v>
      </c>
      <c r="S22" s="39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72X45X10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10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28.799284270000001</v>
      </c>
      <c r="AH22" s="20">
        <f t="shared" si="36"/>
        <v>173.37169130540002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5"/>
      <c r="AS22" s="41">
        <f t="shared" si="45"/>
        <v>211.923</v>
      </c>
      <c r="AT22" s="32">
        <f t="shared" si="45"/>
        <v>239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SFG-FRPKRG-MEM-BOR-72X45X10</v>
      </c>
      <c r="E23" s="17" t="str">
        <f t="shared" si="49"/>
        <v>Restonic Hotel Motel Pocketed Memory Regular Border 72X45X10</v>
      </c>
      <c r="F23" s="17" t="str">
        <f t="shared" si="49"/>
        <v>SFG-FRPKRG-MEM-BOR-72X45X10</v>
      </c>
      <c r="G23" s="17" t="str">
        <f t="shared" si="49"/>
        <v>Restonic Hotel Motel Pocketed Memory Regular Border 72X45X10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72X45X10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10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8.9990000000000006</v>
      </c>
      <c r="AH23" s="20">
        <f t="shared" si="36"/>
        <v>8.9990000000000006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5"/>
      <c r="AS23" s="41">
        <f t="shared" si="45"/>
        <v>211.923</v>
      </c>
      <c r="AT23" s="32">
        <f t="shared" si="45"/>
        <v>239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SFG-FRPKRG-MEM-BOR-72X45X10</v>
      </c>
      <c r="E24" s="17" t="str">
        <f t="shared" si="51"/>
        <v>Restonic Hotel Motel Pocketed Memory Regular Border 72X45X10</v>
      </c>
      <c r="F24" s="17" t="str">
        <f t="shared" si="51"/>
        <v>SFG-FRPKRG-MEM-BOR-72X45X10</v>
      </c>
      <c r="G24" s="17" t="str">
        <f t="shared" si="51"/>
        <v>Restonic Hotel Motel Pocketed Memory Regular Border 72X45X10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72X45X10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10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5"/>
      <c r="AS24" s="41">
        <f t="shared" si="45"/>
        <v>211.923</v>
      </c>
      <c r="AT24" s="32">
        <f t="shared" si="45"/>
        <v>239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SFG-FRPKRG-MEM-BOR-72X45X10</v>
      </c>
      <c r="E25" s="17" t="str">
        <f t="shared" si="53"/>
        <v>Restonic Hotel Motel Pocketed Memory Regular Border 72X45X10</v>
      </c>
      <c r="F25" s="17" t="str">
        <f t="shared" si="53"/>
        <v>SFG-FRPKRG-MEM-BOR-72X45X10</v>
      </c>
      <c r="G25" s="17" t="str">
        <f t="shared" si="53"/>
        <v>Restonic Hotel Motel Pocketed Memory Regular Border 72X45X10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72X45X10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10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5"/>
      <c r="AS25" s="41">
        <f t="shared" si="45"/>
        <v>211.923</v>
      </c>
      <c r="AT25" s="32">
        <f t="shared" si="45"/>
        <v>239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SFG-FRPKRG-MEM-BOR-72X45X10</v>
      </c>
      <c r="E26" s="17" t="str">
        <f t="shared" si="55"/>
        <v>Restonic Hotel Motel Pocketed Memory Regular Border 72X45X10</v>
      </c>
      <c r="F26" s="17" t="str">
        <f t="shared" si="55"/>
        <v>SFG-FRPKRG-MEM-BOR-72X45X10</v>
      </c>
      <c r="G26" s="17" t="str">
        <f t="shared" si="55"/>
        <v>Restonic Hotel Motel Pocketed Memory Regular Border 72X45X10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39" t="s">
        <v>18739</v>
      </c>
      <c r="R26" s="39" t="s">
        <v>34279</v>
      </c>
      <c r="S26" s="39" t="s">
        <v>192</v>
      </c>
      <c r="T26" s="40">
        <v>1.1599999999999999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72X45X10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10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1.1599999999999999</v>
      </c>
      <c r="AG26" s="26">
        <f>VLOOKUP(Q26,'SFG-RM'!A:B,2,0)</f>
        <v>14.621455289401199</v>
      </c>
      <c r="AH26" s="20">
        <f t="shared" si="36"/>
        <v>16.960888135705389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5"/>
      <c r="AS26" s="41">
        <f t="shared" si="45"/>
        <v>211.923</v>
      </c>
      <c r="AT26" s="32">
        <f t="shared" si="45"/>
        <v>239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SFG-FRPKRG-MEM-BOR-72X45X10</v>
      </c>
      <c r="E27" s="17" t="str">
        <f t="shared" si="57"/>
        <v>Restonic Hotel Motel Pocketed Memory Regular Border 72X45X10</v>
      </c>
      <c r="F27" s="17" t="str">
        <f t="shared" si="57"/>
        <v>SFG-FRPKRG-MEM-BOR-72X45X10</v>
      </c>
      <c r="G27" s="17" t="str">
        <f t="shared" si="57"/>
        <v>Restonic Hotel Motel Pocketed Memory Regular Border 72X45X10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72X45X10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10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5"/>
      <c r="AS27" s="41">
        <f t="shared" si="45"/>
        <v>211.923</v>
      </c>
      <c r="AT27" s="32">
        <f t="shared" si="45"/>
        <v>239</v>
      </c>
    </row>
    <row r="29" spans="1:46">
      <c r="A29" s="15">
        <v>1</v>
      </c>
      <c r="B29" s="16">
        <v>4</v>
      </c>
      <c r="C29" s="16" t="s">
        <v>34276</v>
      </c>
      <c r="D29" s="42" t="s">
        <v>34283</v>
      </c>
      <c r="E29" s="42" t="s">
        <v>34323</v>
      </c>
      <c r="F29" s="17" t="str">
        <f>D29</f>
        <v>SFG-FRPKRG-MEM-BOR-72X51X10</v>
      </c>
      <c r="G29" s="17" t="str">
        <f>E29</f>
        <v>Restonic Hotel Motel Pocketed Memory Regular Border 72X51X10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39" t="s">
        <v>1659</v>
      </c>
      <c r="R29" s="39" t="s">
        <v>1660</v>
      </c>
      <c r="S29" s="39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72X51X10</v>
      </c>
      <c r="Y29" s="31" t="str">
        <f>LEFT(X29,2)</f>
        <v>72</v>
      </c>
      <c r="Z29" s="31" t="str">
        <f>MID(X29,4,2)</f>
        <v>51</v>
      </c>
      <c r="AA29" s="31" t="str">
        <f>RIGHT(X29,2)</f>
        <v>10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3">
        <f>SUM(AH29:AH36)</f>
        <v>220.70630083145539</v>
      </c>
      <c r="AJ29" s="43">
        <f>ROUND(AI29,3)</f>
        <v>220.70599999999999</v>
      </c>
      <c r="AK29" s="43">
        <f>AJ29</f>
        <v>220.70599999999999</v>
      </c>
      <c r="AL29" s="43">
        <f>+AK29+AQ29</f>
        <v>248.01814679399999</v>
      </c>
      <c r="AM29" s="43">
        <f>+SUM(((AK29*3%*18%)))</f>
        <v>1.1918123999999999</v>
      </c>
      <c r="AN29" s="43">
        <f t="shared" ref="AN29" si="60">+SUM(((AK29*14.33%*53%)))</f>
        <v>16.762399994000003</v>
      </c>
      <c r="AO29" s="43">
        <f t="shared" ref="AO29" si="61">+SUM(((AK29*5.92%*53%)))</f>
        <v>6.9248714560000009</v>
      </c>
      <c r="AP29" s="43">
        <f t="shared" ref="AP29" si="62">+SUM(((AK29*2.08%*53%)))</f>
        <v>2.4330629439999996</v>
      </c>
      <c r="AQ29" s="43">
        <f>SUM(AM29:AP29)</f>
        <v>27.312146794000004</v>
      </c>
      <c r="AR29" s="44">
        <f>ROUNDUP(AL29,0)</f>
        <v>249</v>
      </c>
      <c r="AS29" s="41">
        <f>AK29</f>
        <v>220.70599999999999</v>
      </c>
      <c r="AT29" s="32">
        <f>AR29</f>
        <v>249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SFG-FRPKRG-MEM-BOR-72X51X10</v>
      </c>
      <c r="E30" s="17" t="str">
        <f t="shared" si="63"/>
        <v>Restonic Hotel Motel Pocketed Memory Regular Border 72X51X10</v>
      </c>
      <c r="F30" s="17" t="str">
        <f t="shared" si="63"/>
        <v>SFG-FRPKRG-MEM-BOR-72X51X10</v>
      </c>
      <c r="G30" s="17" t="str">
        <f t="shared" si="63"/>
        <v>Restonic Hotel Motel Pocketed Memory Regular Border 72X51X10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39" t="s">
        <v>698</v>
      </c>
      <c r="R30" s="39" t="s">
        <v>699</v>
      </c>
      <c r="S30" s="39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72X51X10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10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5"/>
      <c r="AS30" s="41">
        <f t="shared" ref="AS30:AT36" si="68">AS29</f>
        <v>220.70599999999999</v>
      </c>
      <c r="AT30" s="32">
        <f t="shared" si="68"/>
        <v>249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SFG-FRPKRG-MEM-BOR-72X51X10</v>
      </c>
      <c r="E31" s="17" t="str">
        <f t="shared" si="69"/>
        <v>Restonic Hotel Motel Pocketed Memory Regular Border 72X51X10</v>
      </c>
      <c r="F31" s="17" t="str">
        <f t="shared" si="69"/>
        <v>SFG-FRPKRG-MEM-BOR-72X51X10</v>
      </c>
      <c r="G31" s="17" t="str">
        <f t="shared" si="69"/>
        <v>Restonic Hotel Motel Pocketed Memory Regular Border 72X51X10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39" t="s">
        <v>18730</v>
      </c>
      <c r="R31" s="39" t="s">
        <v>34278</v>
      </c>
      <c r="S31" s="39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72X51X10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10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28.799284270000001</v>
      </c>
      <c r="AH31" s="20">
        <f t="shared" si="59"/>
        <v>182.15547300775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5"/>
      <c r="AS31" s="41">
        <f t="shared" si="68"/>
        <v>220.70599999999999</v>
      </c>
      <c r="AT31" s="32">
        <f t="shared" si="68"/>
        <v>249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SFG-FRPKRG-MEM-BOR-72X51X10</v>
      </c>
      <c r="E32" s="17" t="str">
        <f t="shared" si="72"/>
        <v>Restonic Hotel Motel Pocketed Memory Regular Border 72X51X10</v>
      </c>
      <c r="F32" s="17" t="str">
        <f t="shared" si="72"/>
        <v>SFG-FRPKRG-MEM-BOR-72X51X10</v>
      </c>
      <c r="G32" s="17" t="str">
        <f t="shared" si="72"/>
        <v>Restonic Hotel Motel Pocketed Memory Regular Border 72X51X10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72X51X10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10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8.9990000000000006</v>
      </c>
      <c r="AH32" s="20">
        <f t="shared" si="59"/>
        <v>8.9990000000000006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5"/>
      <c r="AS32" s="41">
        <f t="shared" si="68"/>
        <v>220.70599999999999</v>
      </c>
      <c r="AT32" s="32">
        <f t="shared" si="68"/>
        <v>249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SFG-FRPKRG-MEM-BOR-72X51X10</v>
      </c>
      <c r="E33" s="17" t="str">
        <f t="shared" si="74"/>
        <v>Restonic Hotel Motel Pocketed Memory Regular Border 72X51X10</v>
      </c>
      <c r="F33" s="17" t="str">
        <f t="shared" si="74"/>
        <v>SFG-FRPKRG-MEM-BOR-72X51X10</v>
      </c>
      <c r="G33" s="17" t="str">
        <f t="shared" si="74"/>
        <v>Restonic Hotel Motel Pocketed Memory Regular Border 72X51X10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72X51X10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10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5"/>
      <c r="AS33" s="41">
        <f t="shared" si="68"/>
        <v>220.70599999999999</v>
      </c>
      <c r="AT33" s="32">
        <f t="shared" si="68"/>
        <v>249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SFG-FRPKRG-MEM-BOR-72X51X10</v>
      </c>
      <c r="E34" s="17" t="str">
        <f t="shared" si="76"/>
        <v>Restonic Hotel Motel Pocketed Memory Regular Border 72X51X10</v>
      </c>
      <c r="F34" s="17" t="str">
        <f t="shared" si="76"/>
        <v>SFG-FRPKRG-MEM-BOR-72X51X10</v>
      </c>
      <c r="G34" s="17" t="str">
        <f t="shared" si="76"/>
        <v>Restonic Hotel Motel Pocketed Memory Regular Border 72X51X10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72X51X10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10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5"/>
      <c r="AS34" s="41">
        <f t="shared" si="68"/>
        <v>220.70599999999999</v>
      </c>
      <c r="AT34" s="32">
        <f t="shared" si="68"/>
        <v>249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SFG-FRPKRG-MEM-BOR-72X51X10</v>
      </c>
      <c r="E35" s="17" t="str">
        <f t="shared" si="78"/>
        <v>Restonic Hotel Motel Pocketed Memory Regular Border 72X51X10</v>
      </c>
      <c r="F35" s="17" t="str">
        <f t="shared" si="78"/>
        <v>SFG-FRPKRG-MEM-BOR-72X51X10</v>
      </c>
      <c r="G35" s="17" t="str">
        <f t="shared" si="78"/>
        <v>Restonic Hotel Motel Pocketed Memory Regular Border 72X51X10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39" t="s">
        <v>18739</v>
      </c>
      <c r="R35" s="39" t="s">
        <v>34279</v>
      </c>
      <c r="S35" s="39" t="s">
        <v>192</v>
      </c>
      <c r="T35" s="40">
        <v>1.1599999999999999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72X51X10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10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1.1599999999999999</v>
      </c>
      <c r="AG35" s="26">
        <f>VLOOKUP(Q35,'SFG-RM'!A:B,2,0)</f>
        <v>14.621455289401199</v>
      </c>
      <c r="AH35" s="20">
        <f t="shared" si="59"/>
        <v>16.960888135705389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5"/>
      <c r="AS35" s="41">
        <f t="shared" si="68"/>
        <v>220.70599999999999</v>
      </c>
      <c r="AT35" s="32">
        <f t="shared" si="68"/>
        <v>249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SFG-FRPKRG-MEM-BOR-72X51X10</v>
      </c>
      <c r="E36" s="17" t="str">
        <f t="shared" si="80"/>
        <v>Restonic Hotel Motel Pocketed Memory Regular Border 72X51X10</v>
      </c>
      <c r="F36" s="17" t="str">
        <f t="shared" si="80"/>
        <v>SFG-FRPKRG-MEM-BOR-72X51X10</v>
      </c>
      <c r="G36" s="17" t="str">
        <f t="shared" si="80"/>
        <v>Restonic Hotel Motel Pocketed Memory Regular Border 72X51X10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72X51X10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10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5"/>
      <c r="AS36" s="41">
        <f t="shared" si="68"/>
        <v>220.70599999999999</v>
      </c>
      <c r="AT36" s="32">
        <f t="shared" si="68"/>
        <v>249</v>
      </c>
    </row>
    <row r="38" spans="1:46">
      <c r="A38" s="15">
        <v>1</v>
      </c>
      <c r="B38" s="16">
        <v>5</v>
      </c>
      <c r="C38" s="16" t="s">
        <v>34276</v>
      </c>
      <c r="D38" s="42" t="s">
        <v>34284</v>
      </c>
      <c r="E38" s="42" t="s">
        <v>34324</v>
      </c>
      <c r="F38" s="17" t="str">
        <f>D38</f>
        <v>SFG-FRPKRG-MEM-BOR-72X54X10</v>
      </c>
      <c r="G38" s="17" t="str">
        <f>E38</f>
        <v>Restonic Hotel Motel Pocketed Memory Regular Border 72X54X10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39" t="s">
        <v>1659</v>
      </c>
      <c r="R38" s="39" t="s">
        <v>1660</v>
      </c>
      <c r="S38" s="39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72X54X10</v>
      </c>
      <c r="Y38" s="31" t="str">
        <f>LEFT(X38,2)</f>
        <v>72</v>
      </c>
      <c r="Z38" s="31" t="str">
        <f>MID(X38,4,2)</f>
        <v>54</v>
      </c>
      <c r="AA38" s="31" t="str">
        <f>RIGHT(X38,2)</f>
        <v>10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3">
        <f>SUM(AH38:AH45)</f>
        <v>225.08379204049538</v>
      </c>
      <c r="AJ38" s="43">
        <f>ROUND(AI38,3)</f>
        <v>225.084</v>
      </c>
      <c r="AK38" s="43">
        <f>AJ38</f>
        <v>225.084</v>
      </c>
      <c r="AL38" s="43">
        <f>+AK38+AQ38</f>
        <v>252.937919916</v>
      </c>
      <c r="AM38" s="43">
        <f>+SUM(((AK38*3%*18%)))</f>
        <v>1.2154535999999998</v>
      </c>
      <c r="AN38" s="43">
        <f t="shared" ref="AN38" si="83">+SUM(((AK38*14.33%*53%)))</f>
        <v>17.094904716000002</v>
      </c>
      <c r="AO38" s="43">
        <f t="shared" ref="AO38" si="84">+SUM(((AK38*5.92%*53%)))</f>
        <v>7.0622355840000006</v>
      </c>
      <c r="AP38" s="43">
        <f t="shared" ref="AP38" si="85">+SUM(((AK38*2.08%*53%)))</f>
        <v>2.4813260160000001</v>
      </c>
      <c r="AQ38" s="43">
        <f>SUM(AM38:AP38)</f>
        <v>27.853919916000002</v>
      </c>
      <c r="AR38" s="44">
        <f>ROUNDUP(AL38,0)</f>
        <v>253</v>
      </c>
      <c r="AS38" s="41">
        <f>AK38</f>
        <v>225.084</v>
      </c>
      <c r="AT38" s="32">
        <f>AR38</f>
        <v>253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SFG-FRPKRG-MEM-BOR-72X54X10</v>
      </c>
      <c r="E39" s="17" t="str">
        <f t="shared" si="86"/>
        <v>Restonic Hotel Motel Pocketed Memory Regular Border 72X54X10</v>
      </c>
      <c r="F39" s="17" t="str">
        <f t="shared" si="86"/>
        <v>SFG-FRPKRG-MEM-BOR-72X54X10</v>
      </c>
      <c r="G39" s="17" t="str">
        <f t="shared" si="86"/>
        <v>Restonic Hotel Motel Pocketed Memory Regular Border 72X54X10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39" t="s">
        <v>698</v>
      </c>
      <c r="R39" s="39" t="s">
        <v>699</v>
      </c>
      <c r="S39" s="39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72X54X10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10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5"/>
      <c r="AS39" s="41">
        <f t="shared" ref="AS39:AT45" si="91">AS38</f>
        <v>225.084</v>
      </c>
      <c r="AT39" s="32">
        <f t="shared" si="91"/>
        <v>253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SFG-FRPKRG-MEM-BOR-72X54X10</v>
      </c>
      <c r="E40" s="17" t="str">
        <f t="shared" si="92"/>
        <v>Restonic Hotel Motel Pocketed Memory Regular Border 72X54X10</v>
      </c>
      <c r="F40" s="17" t="str">
        <f t="shared" si="92"/>
        <v>SFG-FRPKRG-MEM-BOR-72X54X10</v>
      </c>
      <c r="G40" s="17" t="str">
        <f t="shared" si="92"/>
        <v>Restonic Hotel Motel Pocketed Memory Regular Border 72X54X10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39" t="s">
        <v>18730</v>
      </c>
      <c r="R40" s="39" t="s">
        <v>34278</v>
      </c>
      <c r="S40" s="39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72X54X10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10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28.799284270000001</v>
      </c>
      <c r="AH40" s="20">
        <f t="shared" si="82"/>
        <v>186.53296421679002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5"/>
      <c r="AS40" s="41">
        <f t="shared" si="91"/>
        <v>225.084</v>
      </c>
      <c r="AT40" s="32">
        <f t="shared" si="91"/>
        <v>253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SFG-FRPKRG-MEM-BOR-72X54X10</v>
      </c>
      <c r="E41" s="17" t="str">
        <f t="shared" si="95"/>
        <v>Restonic Hotel Motel Pocketed Memory Regular Border 72X54X10</v>
      </c>
      <c r="F41" s="17" t="str">
        <f t="shared" si="95"/>
        <v>SFG-FRPKRG-MEM-BOR-72X54X10</v>
      </c>
      <c r="G41" s="17" t="str">
        <f t="shared" si="95"/>
        <v>Restonic Hotel Motel Pocketed Memory Regular Border 72X54X10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72X54X10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10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8.9990000000000006</v>
      </c>
      <c r="AH41" s="20">
        <f t="shared" si="82"/>
        <v>8.9990000000000006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5"/>
      <c r="AS41" s="41">
        <f t="shared" si="91"/>
        <v>225.084</v>
      </c>
      <c r="AT41" s="32">
        <f t="shared" si="91"/>
        <v>253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SFG-FRPKRG-MEM-BOR-72X54X10</v>
      </c>
      <c r="E42" s="17" t="str">
        <f t="shared" si="97"/>
        <v>Restonic Hotel Motel Pocketed Memory Regular Border 72X54X10</v>
      </c>
      <c r="F42" s="17" t="str">
        <f t="shared" si="97"/>
        <v>SFG-FRPKRG-MEM-BOR-72X54X10</v>
      </c>
      <c r="G42" s="17" t="str">
        <f t="shared" si="97"/>
        <v>Restonic Hotel Motel Pocketed Memory Regular Border 72X54X10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72X54X10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10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3"/>
      <c r="AJ42" s="43"/>
      <c r="AK42" s="43"/>
      <c r="AL42" s="43"/>
      <c r="AM42" s="43"/>
      <c r="AN42" s="43"/>
      <c r="AO42" s="43"/>
      <c r="AP42" s="43"/>
      <c r="AQ42" s="43"/>
      <c r="AR42" s="45"/>
      <c r="AS42" s="41">
        <f t="shared" si="91"/>
        <v>225.084</v>
      </c>
      <c r="AT42" s="32">
        <f t="shared" si="91"/>
        <v>253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SFG-FRPKRG-MEM-BOR-72X54X10</v>
      </c>
      <c r="E43" s="17" t="str">
        <f t="shared" si="99"/>
        <v>Restonic Hotel Motel Pocketed Memory Regular Border 72X54X10</v>
      </c>
      <c r="F43" s="17" t="str">
        <f t="shared" si="99"/>
        <v>SFG-FRPKRG-MEM-BOR-72X54X10</v>
      </c>
      <c r="G43" s="17" t="str">
        <f t="shared" si="99"/>
        <v>Restonic Hotel Motel Pocketed Memory Regular Border 72X54X10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72X54X10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10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5"/>
      <c r="AS43" s="41">
        <f t="shared" si="91"/>
        <v>225.084</v>
      </c>
      <c r="AT43" s="32">
        <f t="shared" si="91"/>
        <v>253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SFG-FRPKRG-MEM-BOR-72X54X10</v>
      </c>
      <c r="E44" s="17" t="str">
        <f t="shared" si="101"/>
        <v>Restonic Hotel Motel Pocketed Memory Regular Border 72X54X10</v>
      </c>
      <c r="F44" s="17" t="str">
        <f t="shared" si="101"/>
        <v>SFG-FRPKRG-MEM-BOR-72X54X10</v>
      </c>
      <c r="G44" s="17" t="str">
        <f t="shared" si="101"/>
        <v>Restonic Hotel Motel Pocketed Memory Regular Border 72X54X10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39" t="s">
        <v>18739</v>
      </c>
      <c r="R44" s="39" t="s">
        <v>34279</v>
      </c>
      <c r="S44" s="39" t="s">
        <v>192</v>
      </c>
      <c r="T44" s="40">
        <v>1.1599999999999999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72X54X10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10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1.1599999999999999</v>
      </c>
      <c r="AG44" s="26">
        <f>VLOOKUP(Q44,'SFG-RM'!A:B,2,0)</f>
        <v>14.621455289401199</v>
      </c>
      <c r="AH44" s="20">
        <f t="shared" si="82"/>
        <v>16.960888135705389</v>
      </c>
      <c r="AI44" s="43"/>
      <c r="AJ44" s="43"/>
      <c r="AK44" s="43"/>
      <c r="AL44" s="43"/>
      <c r="AM44" s="43"/>
      <c r="AN44" s="43"/>
      <c r="AO44" s="43"/>
      <c r="AP44" s="43"/>
      <c r="AQ44" s="43"/>
      <c r="AR44" s="45"/>
      <c r="AS44" s="41">
        <f t="shared" si="91"/>
        <v>225.084</v>
      </c>
      <c r="AT44" s="32">
        <f t="shared" si="91"/>
        <v>253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SFG-FRPKRG-MEM-BOR-72X54X10</v>
      </c>
      <c r="E45" s="17" t="str">
        <f t="shared" si="103"/>
        <v>Restonic Hotel Motel Pocketed Memory Regular Border 72X54X10</v>
      </c>
      <c r="F45" s="17" t="str">
        <f t="shared" si="103"/>
        <v>SFG-FRPKRG-MEM-BOR-72X54X10</v>
      </c>
      <c r="G45" s="17" t="str">
        <f t="shared" si="103"/>
        <v>Restonic Hotel Motel Pocketed Memory Regular Border 72X54X10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72X54X10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10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3"/>
      <c r="AJ45" s="43"/>
      <c r="AK45" s="43"/>
      <c r="AL45" s="43"/>
      <c r="AM45" s="43"/>
      <c r="AN45" s="43"/>
      <c r="AO45" s="43"/>
      <c r="AP45" s="43"/>
      <c r="AQ45" s="43"/>
      <c r="AR45" s="45"/>
      <c r="AS45" s="41">
        <f t="shared" si="91"/>
        <v>225.084</v>
      </c>
      <c r="AT45" s="32">
        <f t="shared" si="91"/>
        <v>253</v>
      </c>
    </row>
    <row r="47" spans="1:46">
      <c r="A47" s="15">
        <v>1</v>
      </c>
      <c r="B47" s="16">
        <v>6</v>
      </c>
      <c r="C47" s="16" t="s">
        <v>34276</v>
      </c>
      <c r="D47" s="42" t="s">
        <v>34285</v>
      </c>
      <c r="E47" s="42" t="s">
        <v>34325</v>
      </c>
      <c r="F47" s="17" t="str">
        <f>D47</f>
        <v>SFG-FRPKRG-MEM-BOR-72X57X10</v>
      </c>
      <c r="G47" s="17" t="str">
        <f>E47</f>
        <v>Restonic Hotel Motel Pocketed Memory Regular Border 72X57X10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39" t="s">
        <v>1659</v>
      </c>
      <c r="R47" s="39" t="s">
        <v>1660</v>
      </c>
      <c r="S47" s="39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72X57X10</v>
      </c>
      <c r="Y47" s="31" t="str">
        <f>LEFT(X47,2)</f>
        <v>72</v>
      </c>
      <c r="Z47" s="31" t="str">
        <f>MID(X47,4,2)</f>
        <v>57</v>
      </c>
      <c r="AA47" s="31" t="str">
        <f>RIGHT(X47,2)</f>
        <v>10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3">
        <f>SUM(AH47:AH54)</f>
        <v>229.49008253380538</v>
      </c>
      <c r="AJ47" s="43">
        <f>ROUND(AI47,3)</f>
        <v>229.49</v>
      </c>
      <c r="AK47" s="43">
        <f>AJ47</f>
        <v>229.49</v>
      </c>
      <c r="AL47" s="43">
        <f>+AK47+AQ47</f>
        <v>257.88915801000002</v>
      </c>
      <c r="AM47" s="43">
        <f>+SUM(((AK47*3%*18%)))</f>
        <v>1.2392459999999998</v>
      </c>
      <c r="AN47" s="43">
        <f t="shared" ref="AN47" si="106">+SUM(((AK47*14.33%*53%)))</f>
        <v>17.429536010000003</v>
      </c>
      <c r="AO47" s="43">
        <f t="shared" ref="AO47" si="107">+SUM(((AK47*5.92%*53%)))</f>
        <v>7.2004782400000016</v>
      </c>
      <c r="AP47" s="43">
        <f t="shared" ref="AP47" si="108">+SUM(((AK47*2.08%*53%)))</f>
        <v>2.5298977600000003</v>
      </c>
      <c r="AQ47" s="43">
        <f>SUM(AM47:AP47)</f>
        <v>28.399158010000008</v>
      </c>
      <c r="AR47" s="44">
        <f>ROUNDUP(AL47,0)</f>
        <v>258</v>
      </c>
      <c r="AS47" s="41">
        <f>AK47</f>
        <v>229.49</v>
      </c>
      <c r="AT47" s="32">
        <f>AR47</f>
        <v>258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SFG-FRPKRG-MEM-BOR-72X57X10</v>
      </c>
      <c r="E48" s="17" t="str">
        <f t="shared" si="109"/>
        <v>Restonic Hotel Motel Pocketed Memory Regular Border 72X57X10</v>
      </c>
      <c r="F48" s="17" t="str">
        <f t="shared" si="109"/>
        <v>SFG-FRPKRG-MEM-BOR-72X57X10</v>
      </c>
      <c r="G48" s="17" t="str">
        <f t="shared" si="109"/>
        <v>Restonic Hotel Motel Pocketed Memory Regular Border 72X57X10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39" t="s">
        <v>698</v>
      </c>
      <c r="R48" s="39" t="s">
        <v>699</v>
      </c>
      <c r="S48" s="39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72X57X10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10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3"/>
      <c r="AJ48" s="43"/>
      <c r="AK48" s="43"/>
      <c r="AL48" s="43"/>
      <c r="AM48" s="43"/>
      <c r="AN48" s="43"/>
      <c r="AO48" s="43"/>
      <c r="AP48" s="43"/>
      <c r="AQ48" s="43"/>
      <c r="AR48" s="45"/>
      <c r="AS48" s="41">
        <f t="shared" ref="AS48:AT54" si="114">AS47</f>
        <v>229.49</v>
      </c>
      <c r="AT48" s="32">
        <f t="shared" si="114"/>
        <v>258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SFG-FRPKRG-MEM-BOR-72X57X10</v>
      </c>
      <c r="E49" s="17" t="str">
        <f t="shared" si="115"/>
        <v>Restonic Hotel Motel Pocketed Memory Regular Border 72X57X10</v>
      </c>
      <c r="F49" s="17" t="str">
        <f t="shared" si="115"/>
        <v>SFG-FRPKRG-MEM-BOR-72X57X10</v>
      </c>
      <c r="G49" s="17" t="str">
        <f t="shared" si="115"/>
        <v>Restonic Hotel Motel Pocketed Memory Regular Border 72X57X10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39" t="s">
        <v>18730</v>
      </c>
      <c r="R49" s="39" t="s">
        <v>34278</v>
      </c>
      <c r="S49" s="39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72X57X10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10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28.799284270000001</v>
      </c>
      <c r="AH49" s="20">
        <f t="shared" si="105"/>
        <v>190.93925471010002</v>
      </c>
      <c r="AI49" s="43"/>
      <c r="AJ49" s="43"/>
      <c r="AK49" s="43"/>
      <c r="AL49" s="43"/>
      <c r="AM49" s="43"/>
      <c r="AN49" s="43"/>
      <c r="AO49" s="43"/>
      <c r="AP49" s="43"/>
      <c r="AQ49" s="43"/>
      <c r="AR49" s="45"/>
      <c r="AS49" s="41">
        <f t="shared" si="114"/>
        <v>229.49</v>
      </c>
      <c r="AT49" s="32">
        <f t="shared" si="114"/>
        <v>258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SFG-FRPKRG-MEM-BOR-72X57X10</v>
      </c>
      <c r="E50" s="17" t="str">
        <f t="shared" si="118"/>
        <v>Restonic Hotel Motel Pocketed Memory Regular Border 72X57X10</v>
      </c>
      <c r="F50" s="17" t="str">
        <f t="shared" si="118"/>
        <v>SFG-FRPKRG-MEM-BOR-72X57X10</v>
      </c>
      <c r="G50" s="17" t="str">
        <f t="shared" si="118"/>
        <v>Restonic Hotel Motel Pocketed Memory Regular Border 72X57X10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72X57X10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10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8.9990000000000006</v>
      </c>
      <c r="AH50" s="20">
        <f t="shared" si="105"/>
        <v>8.9990000000000006</v>
      </c>
      <c r="AI50" s="43"/>
      <c r="AJ50" s="43"/>
      <c r="AK50" s="43"/>
      <c r="AL50" s="43"/>
      <c r="AM50" s="43"/>
      <c r="AN50" s="43"/>
      <c r="AO50" s="43"/>
      <c r="AP50" s="43"/>
      <c r="AQ50" s="43"/>
      <c r="AR50" s="45"/>
      <c r="AS50" s="41">
        <f t="shared" si="114"/>
        <v>229.49</v>
      </c>
      <c r="AT50" s="32">
        <f t="shared" si="114"/>
        <v>258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SFG-FRPKRG-MEM-BOR-72X57X10</v>
      </c>
      <c r="E51" s="17" t="str">
        <f t="shared" si="120"/>
        <v>Restonic Hotel Motel Pocketed Memory Regular Border 72X57X10</v>
      </c>
      <c r="F51" s="17" t="str">
        <f t="shared" si="120"/>
        <v>SFG-FRPKRG-MEM-BOR-72X57X10</v>
      </c>
      <c r="G51" s="17" t="str">
        <f t="shared" si="120"/>
        <v>Restonic Hotel Motel Pocketed Memory Regular Border 72X57X10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72X57X10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10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3"/>
      <c r="AJ51" s="43"/>
      <c r="AK51" s="43"/>
      <c r="AL51" s="43"/>
      <c r="AM51" s="43"/>
      <c r="AN51" s="43"/>
      <c r="AO51" s="43"/>
      <c r="AP51" s="43"/>
      <c r="AQ51" s="43"/>
      <c r="AR51" s="45"/>
      <c r="AS51" s="41">
        <f t="shared" si="114"/>
        <v>229.49</v>
      </c>
      <c r="AT51" s="32">
        <f t="shared" si="114"/>
        <v>258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SFG-FRPKRG-MEM-BOR-72X57X10</v>
      </c>
      <c r="E52" s="17" t="str">
        <f t="shared" si="122"/>
        <v>Restonic Hotel Motel Pocketed Memory Regular Border 72X57X10</v>
      </c>
      <c r="F52" s="17" t="str">
        <f t="shared" si="122"/>
        <v>SFG-FRPKRG-MEM-BOR-72X57X10</v>
      </c>
      <c r="G52" s="17" t="str">
        <f t="shared" si="122"/>
        <v>Restonic Hotel Motel Pocketed Memory Regular Border 72X57X10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72X57X10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10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3"/>
      <c r="AJ52" s="43"/>
      <c r="AK52" s="43"/>
      <c r="AL52" s="43"/>
      <c r="AM52" s="43"/>
      <c r="AN52" s="43"/>
      <c r="AO52" s="43"/>
      <c r="AP52" s="43"/>
      <c r="AQ52" s="43"/>
      <c r="AR52" s="45"/>
      <c r="AS52" s="41">
        <f t="shared" si="114"/>
        <v>229.49</v>
      </c>
      <c r="AT52" s="32">
        <f t="shared" si="114"/>
        <v>258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SFG-FRPKRG-MEM-BOR-72X57X10</v>
      </c>
      <c r="E53" s="17" t="str">
        <f t="shared" si="124"/>
        <v>Restonic Hotel Motel Pocketed Memory Regular Border 72X57X10</v>
      </c>
      <c r="F53" s="17" t="str">
        <f t="shared" si="124"/>
        <v>SFG-FRPKRG-MEM-BOR-72X57X10</v>
      </c>
      <c r="G53" s="17" t="str">
        <f t="shared" si="124"/>
        <v>Restonic Hotel Motel Pocketed Memory Regular Border 72X57X10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39" t="s">
        <v>18739</v>
      </c>
      <c r="R53" s="39" t="s">
        <v>34279</v>
      </c>
      <c r="S53" s="39" t="s">
        <v>192</v>
      </c>
      <c r="T53" s="40">
        <v>1.1599999999999999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72X57X10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10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1.1599999999999999</v>
      </c>
      <c r="AG53" s="26">
        <f>VLOOKUP(Q53,'SFG-RM'!A:B,2,0)</f>
        <v>14.621455289401199</v>
      </c>
      <c r="AH53" s="20">
        <f t="shared" si="105"/>
        <v>16.960888135705389</v>
      </c>
      <c r="AI53" s="43"/>
      <c r="AJ53" s="43"/>
      <c r="AK53" s="43"/>
      <c r="AL53" s="43"/>
      <c r="AM53" s="43"/>
      <c r="AN53" s="43"/>
      <c r="AO53" s="43"/>
      <c r="AP53" s="43"/>
      <c r="AQ53" s="43"/>
      <c r="AR53" s="45"/>
      <c r="AS53" s="41">
        <f t="shared" si="114"/>
        <v>229.49</v>
      </c>
      <c r="AT53" s="32">
        <f t="shared" si="114"/>
        <v>258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SFG-FRPKRG-MEM-BOR-72X57X10</v>
      </c>
      <c r="E54" s="17" t="str">
        <f t="shared" si="126"/>
        <v>Restonic Hotel Motel Pocketed Memory Regular Border 72X57X10</v>
      </c>
      <c r="F54" s="17" t="str">
        <f t="shared" si="126"/>
        <v>SFG-FRPKRG-MEM-BOR-72X57X10</v>
      </c>
      <c r="G54" s="17" t="str">
        <f t="shared" si="126"/>
        <v>Restonic Hotel Motel Pocketed Memory Regular Border 72X57X10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72X57X10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10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3"/>
      <c r="AJ54" s="43"/>
      <c r="AK54" s="43"/>
      <c r="AL54" s="43"/>
      <c r="AM54" s="43"/>
      <c r="AN54" s="43"/>
      <c r="AO54" s="43"/>
      <c r="AP54" s="43"/>
      <c r="AQ54" s="43"/>
      <c r="AR54" s="45"/>
      <c r="AS54" s="41">
        <f t="shared" si="114"/>
        <v>229.49</v>
      </c>
      <c r="AT54" s="32">
        <f t="shared" si="114"/>
        <v>258</v>
      </c>
    </row>
    <row r="56" spans="1:46">
      <c r="A56" s="15">
        <v>1</v>
      </c>
      <c r="B56" s="16">
        <v>7</v>
      </c>
      <c r="C56" s="16" t="s">
        <v>34276</v>
      </c>
      <c r="D56" s="42" t="s">
        <v>34286</v>
      </c>
      <c r="E56" s="42" t="s">
        <v>34326</v>
      </c>
      <c r="F56" s="17" t="str">
        <f>D56</f>
        <v>SFG-FRPKRG-MEM-BOR-72X63X10</v>
      </c>
      <c r="G56" s="17" t="str">
        <f>E56</f>
        <v>Restonic Hotel Motel Pocketed Memory Regular Border 72X63X10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39" t="s">
        <v>1659</v>
      </c>
      <c r="R56" s="39" t="s">
        <v>1660</v>
      </c>
      <c r="S56" s="39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72X63X10</v>
      </c>
      <c r="Y56" s="31" t="str">
        <f>LEFT(X56,2)</f>
        <v>72</v>
      </c>
      <c r="Z56" s="31" t="str">
        <f>MID(X56,4,2)</f>
        <v>63</v>
      </c>
      <c r="AA56" s="31" t="str">
        <f>RIGHT(X56,2)</f>
        <v>10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3">
        <f>SUM(AH56:AH63)</f>
        <v>238.27386423615542</v>
      </c>
      <c r="AJ56" s="43">
        <f>ROUND(AI56,3)</f>
        <v>238.274</v>
      </c>
      <c r="AK56" s="43">
        <f>AJ56</f>
        <v>238.274</v>
      </c>
      <c r="AL56" s="43">
        <f>+AK56+AQ56</f>
        <v>267.76016922600002</v>
      </c>
      <c r="AM56" s="43">
        <f>+SUM(((AK56*3%*18%)))</f>
        <v>1.2866795999999998</v>
      </c>
      <c r="AN56" s="43">
        <f t="shared" ref="AN56" si="129">+SUM(((AK56*14.33%*53%)))</f>
        <v>18.096672026</v>
      </c>
      <c r="AO56" s="43">
        <f t="shared" ref="AO56" si="130">+SUM(((AK56*5.92%*53%)))</f>
        <v>7.4760850240000005</v>
      </c>
      <c r="AP56" s="43">
        <f t="shared" ref="AP56" si="131">+SUM(((AK56*2.08%*53%)))</f>
        <v>2.6267325759999998</v>
      </c>
      <c r="AQ56" s="43">
        <f>SUM(AM56:AP56)</f>
        <v>29.486169225999998</v>
      </c>
      <c r="AR56" s="44">
        <f>ROUNDUP(AL56,0)</f>
        <v>268</v>
      </c>
      <c r="AS56" s="41">
        <f>AK56</f>
        <v>238.274</v>
      </c>
      <c r="AT56" s="32">
        <f>AR56</f>
        <v>268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SFG-FRPKRG-MEM-BOR-72X63X10</v>
      </c>
      <c r="E57" s="17" t="str">
        <f t="shared" si="132"/>
        <v>Restonic Hotel Motel Pocketed Memory Regular Border 72X63X10</v>
      </c>
      <c r="F57" s="17" t="str">
        <f t="shared" si="132"/>
        <v>SFG-FRPKRG-MEM-BOR-72X63X10</v>
      </c>
      <c r="G57" s="17" t="str">
        <f t="shared" si="132"/>
        <v>Restonic Hotel Motel Pocketed Memory Regular Border 72X63X10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39" t="s">
        <v>698</v>
      </c>
      <c r="R57" s="39" t="s">
        <v>699</v>
      </c>
      <c r="S57" s="39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72X63X10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10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3"/>
      <c r="AJ57" s="43"/>
      <c r="AK57" s="43"/>
      <c r="AL57" s="43"/>
      <c r="AM57" s="43"/>
      <c r="AN57" s="43"/>
      <c r="AO57" s="43"/>
      <c r="AP57" s="43"/>
      <c r="AQ57" s="43"/>
      <c r="AR57" s="45"/>
      <c r="AS57" s="41">
        <f t="shared" ref="AS57:AT63" si="137">AS56</f>
        <v>238.274</v>
      </c>
      <c r="AT57" s="32">
        <f t="shared" si="137"/>
        <v>268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SFG-FRPKRG-MEM-BOR-72X63X10</v>
      </c>
      <c r="E58" s="17" t="str">
        <f t="shared" si="138"/>
        <v>Restonic Hotel Motel Pocketed Memory Regular Border 72X63X10</v>
      </c>
      <c r="F58" s="17" t="str">
        <f t="shared" si="138"/>
        <v>SFG-FRPKRG-MEM-BOR-72X63X10</v>
      </c>
      <c r="G58" s="17" t="str">
        <f t="shared" si="138"/>
        <v>Restonic Hotel Motel Pocketed Memory Regular Border 72X63X10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39" t="s">
        <v>18730</v>
      </c>
      <c r="R58" s="39" t="s">
        <v>34278</v>
      </c>
      <c r="S58" s="39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72X63X10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10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28.799284270000001</v>
      </c>
      <c r="AH58" s="20">
        <f t="shared" si="128"/>
        <v>199.72303641245003</v>
      </c>
      <c r="AI58" s="43"/>
      <c r="AJ58" s="43"/>
      <c r="AK58" s="43"/>
      <c r="AL58" s="43"/>
      <c r="AM58" s="43"/>
      <c r="AN58" s="43"/>
      <c r="AO58" s="43"/>
      <c r="AP58" s="43"/>
      <c r="AQ58" s="43"/>
      <c r="AR58" s="45"/>
      <c r="AS58" s="41">
        <f t="shared" si="137"/>
        <v>238.274</v>
      </c>
      <c r="AT58" s="32">
        <f t="shared" si="137"/>
        <v>268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SFG-FRPKRG-MEM-BOR-72X63X10</v>
      </c>
      <c r="E59" s="17" t="str">
        <f t="shared" si="141"/>
        <v>Restonic Hotel Motel Pocketed Memory Regular Border 72X63X10</v>
      </c>
      <c r="F59" s="17" t="str">
        <f t="shared" si="141"/>
        <v>SFG-FRPKRG-MEM-BOR-72X63X10</v>
      </c>
      <c r="G59" s="17" t="str">
        <f t="shared" si="141"/>
        <v>Restonic Hotel Motel Pocketed Memory Regular Border 72X63X10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72X63X10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10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8.9990000000000006</v>
      </c>
      <c r="AH59" s="20">
        <f t="shared" si="128"/>
        <v>8.9990000000000006</v>
      </c>
      <c r="AI59" s="43"/>
      <c r="AJ59" s="43"/>
      <c r="AK59" s="43"/>
      <c r="AL59" s="43"/>
      <c r="AM59" s="43"/>
      <c r="AN59" s="43"/>
      <c r="AO59" s="43"/>
      <c r="AP59" s="43"/>
      <c r="AQ59" s="43"/>
      <c r="AR59" s="45"/>
      <c r="AS59" s="41">
        <f t="shared" si="137"/>
        <v>238.274</v>
      </c>
      <c r="AT59" s="32">
        <f t="shared" si="137"/>
        <v>268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SFG-FRPKRG-MEM-BOR-72X63X10</v>
      </c>
      <c r="E60" s="17" t="str">
        <f t="shared" si="143"/>
        <v>Restonic Hotel Motel Pocketed Memory Regular Border 72X63X10</v>
      </c>
      <c r="F60" s="17" t="str">
        <f t="shared" si="143"/>
        <v>SFG-FRPKRG-MEM-BOR-72X63X10</v>
      </c>
      <c r="G60" s="17" t="str">
        <f t="shared" si="143"/>
        <v>Restonic Hotel Motel Pocketed Memory Regular Border 72X63X10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72X63X10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10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3"/>
      <c r="AJ60" s="43"/>
      <c r="AK60" s="43"/>
      <c r="AL60" s="43"/>
      <c r="AM60" s="43"/>
      <c r="AN60" s="43"/>
      <c r="AO60" s="43"/>
      <c r="AP60" s="43"/>
      <c r="AQ60" s="43"/>
      <c r="AR60" s="45"/>
      <c r="AS60" s="41">
        <f t="shared" si="137"/>
        <v>238.274</v>
      </c>
      <c r="AT60" s="32">
        <f t="shared" si="137"/>
        <v>268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SFG-FRPKRG-MEM-BOR-72X63X10</v>
      </c>
      <c r="E61" s="17" t="str">
        <f t="shared" si="145"/>
        <v>Restonic Hotel Motel Pocketed Memory Regular Border 72X63X10</v>
      </c>
      <c r="F61" s="17" t="str">
        <f t="shared" si="145"/>
        <v>SFG-FRPKRG-MEM-BOR-72X63X10</v>
      </c>
      <c r="G61" s="17" t="str">
        <f t="shared" si="145"/>
        <v>Restonic Hotel Motel Pocketed Memory Regular Border 72X63X10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72X63X10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10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3"/>
      <c r="AJ61" s="43"/>
      <c r="AK61" s="43"/>
      <c r="AL61" s="43"/>
      <c r="AM61" s="43"/>
      <c r="AN61" s="43"/>
      <c r="AO61" s="43"/>
      <c r="AP61" s="43"/>
      <c r="AQ61" s="43"/>
      <c r="AR61" s="45"/>
      <c r="AS61" s="41">
        <f t="shared" si="137"/>
        <v>238.274</v>
      </c>
      <c r="AT61" s="32">
        <f t="shared" si="137"/>
        <v>268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SFG-FRPKRG-MEM-BOR-72X63X10</v>
      </c>
      <c r="E62" s="17" t="str">
        <f t="shared" si="147"/>
        <v>Restonic Hotel Motel Pocketed Memory Regular Border 72X63X10</v>
      </c>
      <c r="F62" s="17" t="str">
        <f t="shared" si="147"/>
        <v>SFG-FRPKRG-MEM-BOR-72X63X10</v>
      </c>
      <c r="G62" s="17" t="str">
        <f t="shared" si="147"/>
        <v>Restonic Hotel Motel Pocketed Memory Regular Border 72X63X10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39" t="s">
        <v>18739</v>
      </c>
      <c r="R62" s="39" t="s">
        <v>34279</v>
      </c>
      <c r="S62" s="39" t="s">
        <v>192</v>
      </c>
      <c r="T62" s="40">
        <v>1.1599999999999999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72X63X10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10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1.1599999999999999</v>
      </c>
      <c r="AG62" s="26">
        <f>VLOOKUP(Q62,'SFG-RM'!A:B,2,0)</f>
        <v>14.621455289401199</v>
      </c>
      <c r="AH62" s="20">
        <f t="shared" si="128"/>
        <v>16.960888135705389</v>
      </c>
      <c r="AI62" s="43"/>
      <c r="AJ62" s="43"/>
      <c r="AK62" s="43"/>
      <c r="AL62" s="43"/>
      <c r="AM62" s="43"/>
      <c r="AN62" s="43"/>
      <c r="AO62" s="43"/>
      <c r="AP62" s="43"/>
      <c r="AQ62" s="43"/>
      <c r="AR62" s="45"/>
      <c r="AS62" s="41">
        <f t="shared" si="137"/>
        <v>238.274</v>
      </c>
      <c r="AT62" s="32">
        <f t="shared" si="137"/>
        <v>268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SFG-FRPKRG-MEM-BOR-72X63X10</v>
      </c>
      <c r="E63" s="17" t="str">
        <f t="shared" si="149"/>
        <v>Restonic Hotel Motel Pocketed Memory Regular Border 72X63X10</v>
      </c>
      <c r="F63" s="17" t="str">
        <f t="shared" si="149"/>
        <v>SFG-FRPKRG-MEM-BOR-72X63X10</v>
      </c>
      <c r="G63" s="17" t="str">
        <f t="shared" si="149"/>
        <v>Restonic Hotel Motel Pocketed Memory Regular Border 72X63X10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72X63X10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10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3"/>
      <c r="AJ63" s="43"/>
      <c r="AK63" s="43"/>
      <c r="AL63" s="43"/>
      <c r="AM63" s="43"/>
      <c r="AN63" s="43"/>
      <c r="AO63" s="43"/>
      <c r="AP63" s="43"/>
      <c r="AQ63" s="43"/>
      <c r="AR63" s="45"/>
      <c r="AS63" s="41">
        <f t="shared" si="137"/>
        <v>238.274</v>
      </c>
      <c r="AT63" s="32">
        <f t="shared" si="137"/>
        <v>268</v>
      </c>
    </row>
    <row r="65" spans="1:46">
      <c r="A65" s="15">
        <v>1</v>
      </c>
      <c r="B65" s="16">
        <v>8</v>
      </c>
      <c r="C65" s="16" t="s">
        <v>34276</v>
      </c>
      <c r="D65" s="42" t="s">
        <v>34287</v>
      </c>
      <c r="E65" s="42" t="s">
        <v>34327</v>
      </c>
      <c r="F65" s="17" t="str">
        <f>D65</f>
        <v>SFG-FRPKRG-MEM-BOR-72X69X10</v>
      </c>
      <c r="G65" s="17" t="str">
        <f>E65</f>
        <v>Restonic Hotel Motel Pocketed Memory Regular Border 72X69X10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39" t="s">
        <v>1659</v>
      </c>
      <c r="R65" s="39" t="s">
        <v>1660</v>
      </c>
      <c r="S65" s="39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72X69X10</v>
      </c>
      <c r="Y65" s="31" t="str">
        <f>LEFT(X65,2)</f>
        <v>72</v>
      </c>
      <c r="Z65" s="31" t="str">
        <f>MID(X65,4,2)</f>
        <v>69</v>
      </c>
      <c r="AA65" s="31" t="str">
        <f>RIGHT(X65,2)</f>
        <v>10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3">
        <f>SUM(AH65:AH72)</f>
        <v>247.02884665423539</v>
      </c>
      <c r="AJ65" s="43">
        <f>ROUND(AI65,3)</f>
        <v>247.029</v>
      </c>
      <c r="AK65" s="43">
        <f>AJ65</f>
        <v>247.029</v>
      </c>
      <c r="AL65" s="43">
        <f>+AK65+AQ65</f>
        <v>277.59859172099999</v>
      </c>
      <c r="AM65" s="43">
        <f>+SUM(((AK65*3%*18%)))</f>
        <v>1.3339565999999998</v>
      </c>
      <c r="AN65" s="43">
        <f t="shared" ref="AN65" si="152">+SUM(((AK65*14.33%*53%)))</f>
        <v>18.761605521000003</v>
      </c>
      <c r="AO65" s="43">
        <f t="shared" ref="AO65" si="153">+SUM(((AK65*5.92%*53%)))</f>
        <v>7.750781904000001</v>
      </c>
      <c r="AP65" s="43">
        <f t="shared" ref="AP65" si="154">+SUM(((AK65*2.08%*53%)))</f>
        <v>2.7232476960000001</v>
      </c>
      <c r="AQ65" s="43">
        <f>SUM(AM65:AP65)</f>
        <v>30.569591721000005</v>
      </c>
      <c r="AR65" s="44">
        <f>ROUNDUP(AL65,0)</f>
        <v>278</v>
      </c>
      <c r="AS65" s="41">
        <f>AK65</f>
        <v>247.029</v>
      </c>
      <c r="AT65" s="32">
        <f>AR65</f>
        <v>278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SFG-FRPKRG-MEM-BOR-72X69X10</v>
      </c>
      <c r="E66" s="17" t="str">
        <f t="shared" si="155"/>
        <v>Restonic Hotel Motel Pocketed Memory Regular Border 72X69X10</v>
      </c>
      <c r="F66" s="17" t="str">
        <f t="shared" si="155"/>
        <v>SFG-FRPKRG-MEM-BOR-72X69X10</v>
      </c>
      <c r="G66" s="17" t="str">
        <f t="shared" si="155"/>
        <v>Restonic Hotel Motel Pocketed Memory Regular Border 72X69X10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39" t="s">
        <v>698</v>
      </c>
      <c r="R66" s="39" t="s">
        <v>699</v>
      </c>
      <c r="S66" s="39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72X69X10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10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3"/>
      <c r="AJ66" s="43"/>
      <c r="AK66" s="43"/>
      <c r="AL66" s="43"/>
      <c r="AM66" s="43"/>
      <c r="AN66" s="43"/>
      <c r="AO66" s="43"/>
      <c r="AP66" s="43"/>
      <c r="AQ66" s="43"/>
      <c r="AR66" s="45"/>
      <c r="AS66" s="41">
        <f t="shared" ref="AS66:AT72" si="160">AS65</f>
        <v>247.029</v>
      </c>
      <c r="AT66" s="32">
        <f t="shared" si="160"/>
        <v>278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SFG-FRPKRG-MEM-BOR-72X69X10</v>
      </c>
      <c r="E67" s="17" t="str">
        <f t="shared" si="161"/>
        <v>Restonic Hotel Motel Pocketed Memory Regular Border 72X69X10</v>
      </c>
      <c r="F67" s="17" t="str">
        <f t="shared" si="161"/>
        <v>SFG-FRPKRG-MEM-BOR-72X69X10</v>
      </c>
      <c r="G67" s="17" t="str">
        <f t="shared" si="161"/>
        <v>Restonic Hotel Motel Pocketed Memory Regular Border 72X69X10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39" t="s">
        <v>18730</v>
      </c>
      <c r="R67" s="39" t="s">
        <v>34278</v>
      </c>
      <c r="S67" s="39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72X69X10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10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28.799284270000001</v>
      </c>
      <c r="AH67" s="20">
        <f t="shared" si="151"/>
        <v>208.47801883053</v>
      </c>
      <c r="AI67" s="43"/>
      <c r="AJ67" s="43"/>
      <c r="AK67" s="43"/>
      <c r="AL67" s="43"/>
      <c r="AM67" s="43"/>
      <c r="AN67" s="43"/>
      <c r="AO67" s="43"/>
      <c r="AP67" s="43"/>
      <c r="AQ67" s="43"/>
      <c r="AR67" s="45"/>
      <c r="AS67" s="41">
        <f t="shared" si="160"/>
        <v>247.029</v>
      </c>
      <c r="AT67" s="32">
        <f t="shared" si="160"/>
        <v>278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SFG-FRPKRG-MEM-BOR-72X69X10</v>
      </c>
      <c r="E68" s="17" t="str">
        <f t="shared" si="164"/>
        <v>Restonic Hotel Motel Pocketed Memory Regular Border 72X69X10</v>
      </c>
      <c r="F68" s="17" t="str">
        <f t="shared" si="164"/>
        <v>SFG-FRPKRG-MEM-BOR-72X69X10</v>
      </c>
      <c r="G68" s="17" t="str">
        <f t="shared" si="164"/>
        <v>Restonic Hotel Motel Pocketed Memory Regular Border 72X69X10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72X69X10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10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8.9990000000000006</v>
      </c>
      <c r="AH68" s="20">
        <f t="shared" si="151"/>
        <v>8.9990000000000006</v>
      </c>
      <c r="AI68" s="43"/>
      <c r="AJ68" s="43"/>
      <c r="AK68" s="43"/>
      <c r="AL68" s="43"/>
      <c r="AM68" s="43"/>
      <c r="AN68" s="43"/>
      <c r="AO68" s="43"/>
      <c r="AP68" s="43"/>
      <c r="AQ68" s="43"/>
      <c r="AR68" s="45"/>
      <c r="AS68" s="41">
        <f t="shared" si="160"/>
        <v>247.029</v>
      </c>
      <c r="AT68" s="32">
        <f t="shared" si="160"/>
        <v>278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SFG-FRPKRG-MEM-BOR-72X69X10</v>
      </c>
      <c r="E69" s="17" t="str">
        <f t="shared" si="166"/>
        <v>Restonic Hotel Motel Pocketed Memory Regular Border 72X69X10</v>
      </c>
      <c r="F69" s="17" t="str">
        <f t="shared" si="166"/>
        <v>SFG-FRPKRG-MEM-BOR-72X69X10</v>
      </c>
      <c r="G69" s="17" t="str">
        <f t="shared" si="166"/>
        <v>Restonic Hotel Motel Pocketed Memory Regular Border 72X69X10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72X69X10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10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3"/>
      <c r="AJ69" s="43"/>
      <c r="AK69" s="43"/>
      <c r="AL69" s="43"/>
      <c r="AM69" s="43"/>
      <c r="AN69" s="43"/>
      <c r="AO69" s="43"/>
      <c r="AP69" s="43"/>
      <c r="AQ69" s="43"/>
      <c r="AR69" s="45"/>
      <c r="AS69" s="41">
        <f t="shared" si="160"/>
        <v>247.029</v>
      </c>
      <c r="AT69" s="32">
        <f t="shared" si="160"/>
        <v>278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SFG-FRPKRG-MEM-BOR-72X69X10</v>
      </c>
      <c r="E70" s="17" t="str">
        <f t="shared" si="168"/>
        <v>Restonic Hotel Motel Pocketed Memory Regular Border 72X69X10</v>
      </c>
      <c r="F70" s="17" t="str">
        <f t="shared" si="168"/>
        <v>SFG-FRPKRG-MEM-BOR-72X69X10</v>
      </c>
      <c r="G70" s="17" t="str">
        <f t="shared" si="168"/>
        <v>Restonic Hotel Motel Pocketed Memory Regular Border 72X69X10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72X69X10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10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3"/>
      <c r="AJ70" s="43"/>
      <c r="AK70" s="43"/>
      <c r="AL70" s="43"/>
      <c r="AM70" s="43"/>
      <c r="AN70" s="43"/>
      <c r="AO70" s="43"/>
      <c r="AP70" s="43"/>
      <c r="AQ70" s="43"/>
      <c r="AR70" s="45"/>
      <c r="AS70" s="41">
        <f t="shared" si="160"/>
        <v>247.029</v>
      </c>
      <c r="AT70" s="32">
        <f t="shared" si="160"/>
        <v>278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SFG-FRPKRG-MEM-BOR-72X69X10</v>
      </c>
      <c r="E71" s="17" t="str">
        <f t="shared" si="170"/>
        <v>Restonic Hotel Motel Pocketed Memory Regular Border 72X69X10</v>
      </c>
      <c r="F71" s="17" t="str">
        <f t="shared" si="170"/>
        <v>SFG-FRPKRG-MEM-BOR-72X69X10</v>
      </c>
      <c r="G71" s="17" t="str">
        <f t="shared" si="170"/>
        <v>Restonic Hotel Motel Pocketed Memory Regular Border 72X69X10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39" t="s">
        <v>18739</v>
      </c>
      <c r="R71" s="39" t="s">
        <v>34279</v>
      </c>
      <c r="S71" s="39" t="s">
        <v>192</v>
      </c>
      <c r="T71" s="40">
        <v>1.1599999999999999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72X69X10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10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1.1599999999999999</v>
      </c>
      <c r="AG71" s="26">
        <f>VLOOKUP(Q71,'SFG-RM'!A:B,2,0)</f>
        <v>14.621455289401199</v>
      </c>
      <c r="AH71" s="20">
        <f t="shared" si="151"/>
        <v>16.960888135705389</v>
      </c>
      <c r="AI71" s="43"/>
      <c r="AJ71" s="43"/>
      <c r="AK71" s="43"/>
      <c r="AL71" s="43"/>
      <c r="AM71" s="43"/>
      <c r="AN71" s="43"/>
      <c r="AO71" s="43"/>
      <c r="AP71" s="43"/>
      <c r="AQ71" s="43"/>
      <c r="AR71" s="45"/>
      <c r="AS71" s="41">
        <f t="shared" si="160"/>
        <v>247.029</v>
      </c>
      <c r="AT71" s="32">
        <f t="shared" si="160"/>
        <v>278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SFG-FRPKRG-MEM-BOR-72X69X10</v>
      </c>
      <c r="E72" s="17" t="str">
        <f t="shared" si="172"/>
        <v>Restonic Hotel Motel Pocketed Memory Regular Border 72X69X10</v>
      </c>
      <c r="F72" s="17" t="str">
        <f t="shared" si="172"/>
        <v>SFG-FRPKRG-MEM-BOR-72X69X10</v>
      </c>
      <c r="G72" s="17" t="str">
        <f t="shared" si="172"/>
        <v>Restonic Hotel Motel Pocketed Memory Regular Border 72X69X10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72X69X10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10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3"/>
      <c r="AJ72" s="43"/>
      <c r="AK72" s="43"/>
      <c r="AL72" s="43"/>
      <c r="AM72" s="43"/>
      <c r="AN72" s="43"/>
      <c r="AO72" s="43"/>
      <c r="AP72" s="43"/>
      <c r="AQ72" s="43"/>
      <c r="AR72" s="45"/>
      <c r="AS72" s="41">
        <f t="shared" si="160"/>
        <v>247.029</v>
      </c>
      <c r="AT72" s="32">
        <f t="shared" si="160"/>
        <v>278</v>
      </c>
    </row>
    <row r="74" spans="1:46">
      <c r="A74" s="15">
        <v>1</v>
      </c>
      <c r="B74" s="16">
        <v>9</v>
      </c>
      <c r="C74" s="16" t="s">
        <v>34276</v>
      </c>
      <c r="D74" s="42" t="s">
        <v>34288</v>
      </c>
      <c r="E74" s="42" t="s">
        <v>34328</v>
      </c>
      <c r="F74" s="17" t="str">
        <f>D74</f>
        <v>SFG-FRPKRG-MEM-BOR-75X33X10</v>
      </c>
      <c r="G74" s="17" t="str">
        <f>E74</f>
        <v>Restonic Hotel Motel Pocketed Memory Regular Border 75X33X10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75X33X10</v>
      </c>
      <c r="Y74" s="31" t="str">
        <f>LEFT(X74,2)</f>
        <v>75</v>
      </c>
      <c r="Z74" s="31" t="str">
        <f>MID(X74,4,2)</f>
        <v>33</v>
      </c>
      <c r="AA74" s="31" t="str">
        <f>RIGHT(X74,2)</f>
        <v>10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3">
        <f>SUM(AH74:AH81)</f>
        <v>198.76124621771538</v>
      </c>
      <c r="AJ74" s="43">
        <f>ROUND(AI74,3)</f>
        <v>198.761</v>
      </c>
      <c r="AK74" s="43">
        <f>AJ74</f>
        <v>198.761</v>
      </c>
      <c r="AL74" s="43">
        <f>+AK74+AQ74</f>
        <v>223.357474989</v>
      </c>
      <c r="AM74" s="43">
        <f>+SUM(((AK74*3%*18%)))</f>
        <v>1.0733093999999999</v>
      </c>
      <c r="AN74" s="43">
        <f t="shared" ref="AN74" si="175">+SUM(((AK74*14.33%*53%)))</f>
        <v>15.095699189000001</v>
      </c>
      <c r="AO74" s="43">
        <f t="shared" ref="AO74" si="176">+SUM(((AK74*5.92%*53%)))</f>
        <v>6.2363251360000005</v>
      </c>
      <c r="AP74" s="43">
        <f t="shared" ref="AP74" si="177">+SUM(((AK74*2.08%*53%)))</f>
        <v>2.1911412640000001</v>
      </c>
      <c r="AQ74" s="43">
        <f>SUM(AM74:AP74)</f>
        <v>24.596474989000001</v>
      </c>
      <c r="AR74" s="44">
        <f>ROUNDUP(AL74,0)</f>
        <v>224</v>
      </c>
      <c r="AS74" s="41">
        <f>AK74</f>
        <v>198.761</v>
      </c>
      <c r="AT74" s="32">
        <f>AR74</f>
        <v>224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SFG-FRPKRG-MEM-BOR-75X33X10</v>
      </c>
      <c r="E75" s="17" t="str">
        <f t="shared" si="178"/>
        <v>Restonic Hotel Motel Pocketed Memory Regular Border 75X33X10</v>
      </c>
      <c r="F75" s="17" t="str">
        <f t="shared" si="178"/>
        <v>SFG-FRPKRG-MEM-BOR-75X33X10</v>
      </c>
      <c r="G75" s="17" t="str">
        <f t="shared" si="178"/>
        <v>Restonic Hotel Motel Pocketed Memory Regular Border 75X33X10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75X33X10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10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3"/>
      <c r="AJ75" s="43"/>
      <c r="AK75" s="43"/>
      <c r="AL75" s="43"/>
      <c r="AM75" s="43"/>
      <c r="AN75" s="43"/>
      <c r="AO75" s="43"/>
      <c r="AP75" s="43"/>
      <c r="AQ75" s="43"/>
      <c r="AR75" s="45"/>
      <c r="AS75" s="41">
        <f t="shared" ref="AS75:AT81" si="183">AS74</f>
        <v>198.761</v>
      </c>
      <c r="AT75" s="32">
        <f t="shared" si="183"/>
        <v>224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SFG-FRPKRG-MEM-BOR-75X33X10</v>
      </c>
      <c r="E76" s="17" t="str">
        <f t="shared" si="184"/>
        <v>Restonic Hotel Motel Pocketed Memory Regular Border 75X33X10</v>
      </c>
      <c r="F76" s="17" t="str">
        <f t="shared" si="184"/>
        <v>SFG-FRPKRG-MEM-BOR-75X33X10</v>
      </c>
      <c r="G76" s="17" t="str">
        <f t="shared" si="184"/>
        <v>Restonic Hotel Motel Pocketed Memory Regular Border 75X33X10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18730</v>
      </c>
      <c r="R76" s="39" t="s">
        <v>34278</v>
      </c>
      <c r="S76" s="39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75X33X10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10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28.799284270000001</v>
      </c>
      <c r="AH76" s="20">
        <f t="shared" si="174"/>
        <v>160.21041839401002</v>
      </c>
      <c r="AI76" s="43"/>
      <c r="AJ76" s="43"/>
      <c r="AK76" s="43"/>
      <c r="AL76" s="43"/>
      <c r="AM76" s="43"/>
      <c r="AN76" s="43"/>
      <c r="AO76" s="43"/>
      <c r="AP76" s="43"/>
      <c r="AQ76" s="43"/>
      <c r="AR76" s="45"/>
      <c r="AS76" s="41">
        <f t="shared" si="183"/>
        <v>198.761</v>
      </c>
      <c r="AT76" s="32">
        <f t="shared" si="183"/>
        <v>224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SFG-FRPKRG-MEM-BOR-75X33X10</v>
      </c>
      <c r="E77" s="17" t="str">
        <f t="shared" si="187"/>
        <v>Restonic Hotel Motel Pocketed Memory Regular Border 75X33X10</v>
      </c>
      <c r="F77" s="17" t="str">
        <f t="shared" si="187"/>
        <v>SFG-FRPKRG-MEM-BOR-75X33X10</v>
      </c>
      <c r="G77" s="17" t="str">
        <f t="shared" si="187"/>
        <v>Restonic Hotel Motel Pocketed Memory Regular Border 75X33X10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75X33X10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10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8.9990000000000006</v>
      </c>
      <c r="AH77" s="20">
        <f t="shared" si="174"/>
        <v>8.9990000000000006</v>
      </c>
      <c r="AI77" s="43"/>
      <c r="AJ77" s="43"/>
      <c r="AK77" s="43"/>
      <c r="AL77" s="43"/>
      <c r="AM77" s="43"/>
      <c r="AN77" s="43"/>
      <c r="AO77" s="43"/>
      <c r="AP77" s="43"/>
      <c r="AQ77" s="43"/>
      <c r="AR77" s="45"/>
      <c r="AS77" s="41">
        <f t="shared" si="183"/>
        <v>198.761</v>
      </c>
      <c r="AT77" s="32">
        <f t="shared" si="183"/>
        <v>224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SFG-FRPKRG-MEM-BOR-75X33X10</v>
      </c>
      <c r="E78" s="17" t="str">
        <f t="shared" si="189"/>
        <v>Restonic Hotel Motel Pocketed Memory Regular Border 75X33X10</v>
      </c>
      <c r="F78" s="17" t="str">
        <f t="shared" si="189"/>
        <v>SFG-FRPKRG-MEM-BOR-75X33X10</v>
      </c>
      <c r="G78" s="17" t="str">
        <f t="shared" si="189"/>
        <v>Restonic Hotel Motel Pocketed Memory Regular Border 75X33X10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75X33X10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10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3"/>
      <c r="AJ78" s="43"/>
      <c r="AK78" s="43"/>
      <c r="AL78" s="43"/>
      <c r="AM78" s="43"/>
      <c r="AN78" s="43"/>
      <c r="AO78" s="43"/>
      <c r="AP78" s="43"/>
      <c r="AQ78" s="43"/>
      <c r="AR78" s="45"/>
      <c r="AS78" s="41">
        <f t="shared" si="183"/>
        <v>198.761</v>
      </c>
      <c r="AT78" s="32">
        <f t="shared" si="183"/>
        <v>224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SFG-FRPKRG-MEM-BOR-75X33X10</v>
      </c>
      <c r="E79" s="17" t="str">
        <f t="shared" si="191"/>
        <v>Restonic Hotel Motel Pocketed Memory Regular Border 75X33X10</v>
      </c>
      <c r="F79" s="17" t="str">
        <f t="shared" si="191"/>
        <v>SFG-FRPKRG-MEM-BOR-75X33X10</v>
      </c>
      <c r="G79" s="17" t="str">
        <f t="shared" si="191"/>
        <v>Restonic Hotel Motel Pocketed Memory Regular Border 75X33X10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75X33X10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10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3"/>
      <c r="AJ79" s="43"/>
      <c r="AK79" s="43"/>
      <c r="AL79" s="43"/>
      <c r="AM79" s="43"/>
      <c r="AN79" s="43"/>
      <c r="AO79" s="43"/>
      <c r="AP79" s="43"/>
      <c r="AQ79" s="43"/>
      <c r="AR79" s="45"/>
      <c r="AS79" s="41">
        <f t="shared" si="183"/>
        <v>198.761</v>
      </c>
      <c r="AT79" s="32">
        <f t="shared" si="183"/>
        <v>224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SFG-FRPKRG-MEM-BOR-75X33X10</v>
      </c>
      <c r="E80" s="17" t="str">
        <f t="shared" si="193"/>
        <v>Restonic Hotel Motel Pocketed Memory Regular Border 75X33X10</v>
      </c>
      <c r="F80" s="17" t="str">
        <f t="shared" si="193"/>
        <v>SFG-FRPKRG-MEM-BOR-75X33X10</v>
      </c>
      <c r="G80" s="17" t="str">
        <f t="shared" si="193"/>
        <v>Restonic Hotel Motel Pocketed Memory Regular Border 75X33X10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18739</v>
      </c>
      <c r="R80" s="39" t="s">
        <v>34279</v>
      </c>
      <c r="S80" s="39" t="s">
        <v>192</v>
      </c>
      <c r="T80" s="40">
        <v>1.1599999999999999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75X33X10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10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1.1599999999999999</v>
      </c>
      <c r="AG80" s="26">
        <f>VLOOKUP(Q80,'SFG-RM'!A:B,2,0)</f>
        <v>14.621455289401199</v>
      </c>
      <c r="AH80" s="20">
        <f t="shared" si="174"/>
        <v>16.960888135705389</v>
      </c>
      <c r="AI80" s="43"/>
      <c r="AJ80" s="43"/>
      <c r="AK80" s="43"/>
      <c r="AL80" s="43"/>
      <c r="AM80" s="43"/>
      <c r="AN80" s="43"/>
      <c r="AO80" s="43"/>
      <c r="AP80" s="43"/>
      <c r="AQ80" s="43"/>
      <c r="AR80" s="45"/>
      <c r="AS80" s="41">
        <f t="shared" si="183"/>
        <v>198.761</v>
      </c>
      <c r="AT80" s="32">
        <f t="shared" si="183"/>
        <v>224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SFG-FRPKRG-MEM-BOR-75X33X10</v>
      </c>
      <c r="E81" s="17" t="str">
        <f t="shared" si="195"/>
        <v>Restonic Hotel Motel Pocketed Memory Regular Border 75X33X10</v>
      </c>
      <c r="F81" s="17" t="str">
        <f t="shared" si="195"/>
        <v>SFG-FRPKRG-MEM-BOR-75X33X10</v>
      </c>
      <c r="G81" s="17" t="str">
        <f t="shared" si="195"/>
        <v>Restonic Hotel Motel Pocketed Memory Regular Border 75X33X10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75X33X10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10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3"/>
      <c r="AJ81" s="43"/>
      <c r="AK81" s="43"/>
      <c r="AL81" s="43"/>
      <c r="AM81" s="43"/>
      <c r="AN81" s="43"/>
      <c r="AO81" s="43"/>
      <c r="AP81" s="43"/>
      <c r="AQ81" s="43"/>
      <c r="AR81" s="45"/>
      <c r="AS81" s="41">
        <f t="shared" si="183"/>
        <v>198.761</v>
      </c>
      <c r="AT81" s="32">
        <f t="shared" si="183"/>
        <v>224</v>
      </c>
    </row>
    <row r="83" spans="1:46">
      <c r="A83" s="15">
        <v>1</v>
      </c>
      <c r="B83" s="16">
        <v>10</v>
      </c>
      <c r="C83" s="16" t="s">
        <v>34276</v>
      </c>
      <c r="D83" s="42" t="s">
        <v>34289</v>
      </c>
      <c r="E83" s="42" t="s">
        <v>34329</v>
      </c>
      <c r="F83" s="17" t="str">
        <f>D83</f>
        <v>SFG-FRPKRG-MEM-BOR-75X39X10</v>
      </c>
      <c r="G83" s="17" t="str">
        <f>E83</f>
        <v>Restonic Hotel Motel Pocketed Memory Regular Border 75X39X10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39" t="s">
        <v>1659</v>
      </c>
      <c r="R83" s="39" t="s">
        <v>1660</v>
      </c>
      <c r="S83" s="39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75X39X10</v>
      </c>
      <c r="Y83" s="31" t="str">
        <f>LEFT(X83,2)</f>
        <v>75</v>
      </c>
      <c r="Z83" s="31" t="str">
        <f>MID(X83,4,2)</f>
        <v>39</v>
      </c>
      <c r="AA83" s="31" t="str">
        <f>RIGHT(X83,2)</f>
        <v>10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3">
        <f>SUM(AH83:AH90)</f>
        <v>207.54502792006537</v>
      </c>
      <c r="AJ83" s="43">
        <f>ROUND(AI83,3)</f>
        <v>207.54499999999999</v>
      </c>
      <c r="AK83" s="43">
        <f>AJ83</f>
        <v>207.54499999999999</v>
      </c>
      <c r="AL83" s="43">
        <f>+AK83+AQ83</f>
        <v>233.228486205</v>
      </c>
      <c r="AM83" s="43">
        <f>+SUM(((AK83*3%*18%)))</f>
        <v>1.1207429999999998</v>
      </c>
      <c r="AN83" s="43">
        <f t="shared" ref="AN83" si="198">+SUM(((AK83*14.33%*53%)))</f>
        <v>15.762835205</v>
      </c>
      <c r="AO83" s="43">
        <f t="shared" ref="AO83" si="199">+SUM(((AK83*5.92%*53%)))</f>
        <v>6.5119319200000003</v>
      </c>
      <c r="AP83" s="43">
        <f t="shared" ref="AP83" si="200">+SUM(((AK83*2.08%*53%)))</f>
        <v>2.2879760799999995</v>
      </c>
      <c r="AQ83" s="43">
        <f>SUM(AM83:AP83)</f>
        <v>25.683486205000001</v>
      </c>
      <c r="AR83" s="44">
        <f>ROUNDUP(AL83,0)</f>
        <v>234</v>
      </c>
      <c r="AS83" s="41">
        <f>AK83</f>
        <v>207.54499999999999</v>
      </c>
      <c r="AT83" s="32">
        <f>AR83</f>
        <v>234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SFG-FRPKRG-MEM-BOR-75X39X10</v>
      </c>
      <c r="E84" s="17" t="str">
        <f t="shared" si="201"/>
        <v>Restonic Hotel Motel Pocketed Memory Regular Border 75X39X10</v>
      </c>
      <c r="F84" s="17" t="str">
        <f t="shared" si="201"/>
        <v>SFG-FRPKRG-MEM-BOR-75X39X10</v>
      </c>
      <c r="G84" s="17" t="str">
        <f t="shared" si="201"/>
        <v>Restonic Hotel Motel Pocketed Memory Regular Border 75X39X10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39" t="s">
        <v>698</v>
      </c>
      <c r="R84" s="39" t="s">
        <v>699</v>
      </c>
      <c r="S84" s="39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75X39X10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10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3"/>
      <c r="AJ84" s="43"/>
      <c r="AK84" s="43"/>
      <c r="AL84" s="43"/>
      <c r="AM84" s="43"/>
      <c r="AN84" s="43"/>
      <c r="AO84" s="43"/>
      <c r="AP84" s="43"/>
      <c r="AQ84" s="43"/>
      <c r="AR84" s="45"/>
      <c r="AS84" s="41">
        <f t="shared" ref="AS84:AT90" si="206">AS83</f>
        <v>207.54499999999999</v>
      </c>
      <c r="AT84" s="32">
        <f t="shared" si="206"/>
        <v>234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SFG-FRPKRG-MEM-BOR-75X39X10</v>
      </c>
      <c r="E85" s="17" t="str">
        <f t="shared" si="207"/>
        <v>Restonic Hotel Motel Pocketed Memory Regular Border 75X39X10</v>
      </c>
      <c r="F85" s="17" t="str">
        <f t="shared" si="207"/>
        <v>SFG-FRPKRG-MEM-BOR-75X39X10</v>
      </c>
      <c r="G85" s="17" t="str">
        <f t="shared" si="207"/>
        <v>Restonic Hotel Motel Pocketed Memory Regular Border 75X39X10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39" t="s">
        <v>18730</v>
      </c>
      <c r="R85" s="39" t="s">
        <v>34278</v>
      </c>
      <c r="S85" s="39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75X39X10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10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28.799284270000001</v>
      </c>
      <c r="AH85" s="20">
        <f t="shared" si="197"/>
        <v>168.99420009636</v>
      </c>
      <c r="AI85" s="43"/>
      <c r="AJ85" s="43"/>
      <c r="AK85" s="43"/>
      <c r="AL85" s="43"/>
      <c r="AM85" s="43"/>
      <c r="AN85" s="43"/>
      <c r="AO85" s="43"/>
      <c r="AP85" s="43"/>
      <c r="AQ85" s="43"/>
      <c r="AR85" s="45"/>
      <c r="AS85" s="41">
        <f t="shared" si="206"/>
        <v>207.54499999999999</v>
      </c>
      <c r="AT85" s="32">
        <f t="shared" si="206"/>
        <v>234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SFG-FRPKRG-MEM-BOR-75X39X10</v>
      </c>
      <c r="E86" s="17" t="str">
        <f t="shared" si="210"/>
        <v>Restonic Hotel Motel Pocketed Memory Regular Border 75X39X10</v>
      </c>
      <c r="F86" s="17" t="str">
        <f t="shared" si="210"/>
        <v>SFG-FRPKRG-MEM-BOR-75X39X10</v>
      </c>
      <c r="G86" s="17" t="str">
        <f t="shared" si="210"/>
        <v>Restonic Hotel Motel Pocketed Memory Regular Border 75X39X10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75X39X10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10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8.9990000000000006</v>
      </c>
      <c r="AH86" s="20">
        <f t="shared" si="197"/>
        <v>8.9990000000000006</v>
      </c>
      <c r="AI86" s="43"/>
      <c r="AJ86" s="43"/>
      <c r="AK86" s="43"/>
      <c r="AL86" s="43"/>
      <c r="AM86" s="43"/>
      <c r="AN86" s="43"/>
      <c r="AO86" s="43"/>
      <c r="AP86" s="43"/>
      <c r="AQ86" s="43"/>
      <c r="AR86" s="45"/>
      <c r="AS86" s="41">
        <f t="shared" si="206"/>
        <v>207.54499999999999</v>
      </c>
      <c r="AT86" s="32">
        <f t="shared" si="206"/>
        <v>234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SFG-FRPKRG-MEM-BOR-75X39X10</v>
      </c>
      <c r="E87" s="17" t="str">
        <f t="shared" si="212"/>
        <v>Restonic Hotel Motel Pocketed Memory Regular Border 75X39X10</v>
      </c>
      <c r="F87" s="17" t="str">
        <f t="shared" si="212"/>
        <v>SFG-FRPKRG-MEM-BOR-75X39X10</v>
      </c>
      <c r="G87" s="17" t="str">
        <f t="shared" si="212"/>
        <v>Restonic Hotel Motel Pocketed Memory Regular Border 75X39X10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75X39X10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10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3"/>
      <c r="AJ87" s="43"/>
      <c r="AK87" s="43"/>
      <c r="AL87" s="43"/>
      <c r="AM87" s="43"/>
      <c r="AN87" s="43"/>
      <c r="AO87" s="43"/>
      <c r="AP87" s="43"/>
      <c r="AQ87" s="43"/>
      <c r="AR87" s="45"/>
      <c r="AS87" s="41">
        <f t="shared" si="206"/>
        <v>207.54499999999999</v>
      </c>
      <c r="AT87" s="32">
        <f t="shared" si="206"/>
        <v>234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SFG-FRPKRG-MEM-BOR-75X39X10</v>
      </c>
      <c r="E88" s="17" t="str">
        <f t="shared" si="214"/>
        <v>Restonic Hotel Motel Pocketed Memory Regular Border 75X39X10</v>
      </c>
      <c r="F88" s="17" t="str">
        <f t="shared" si="214"/>
        <v>SFG-FRPKRG-MEM-BOR-75X39X10</v>
      </c>
      <c r="G88" s="17" t="str">
        <f t="shared" si="214"/>
        <v>Restonic Hotel Motel Pocketed Memory Regular Border 75X39X10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75X39X10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10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3"/>
      <c r="AJ88" s="43"/>
      <c r="AK88" s="43"/>
      <c r="AL88" s="43"/>
      <c r="AM88" s="43"/>
      <c r="AN88" s="43"/>
      <c r="AO88" s="43"/>
      <c r="AP88" s="43"/>
      <c r="AQ88" s="43"/>
      <c r="AR88" s="45"/>
      <c r="AS88" s="41">
        <f t="shared" si="206"/>
        <v>207.54499999999999</v>
      </c>
      <c r="AT88" s="32">
        <f t="shared" si="206"/>
        <v>234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SFG-FRPKRG-MEM-BOR-75X39X10</v>
      </c>
      <c r="E89" s="17" t="str">
        <f t="shared" si="216"/>
        <v>Restonic Hotel Motel Pocketed Memory Regular Border 75X39X10</v>
      </c>
      <c r="F89" s="17" t="str">
        <f t="shared" si="216"/>
        <v>SFG-FRPKRG-MEM-BOR-75X39X10</v>
      </c>
      <c r="G89" s="17" t="str">
        <f t="shared" si="216"/>
        <v>Restonic Hotel Motel Pocketed Memory Regular Border 75X39X10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39" t="s">
        <v>18739</v>
      </c>
      <c r="R89" s="39" t="s">
        <v>34279</v>
      </c>
      <c r="S89" s="39" t="s">
        <v>192</v>
      </c>
      <c r="T89" s="40">
        <v>1.1599999999999999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75X39X10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10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1.1599999999999999</v>
      </c>
      <c r="AG89" s="26">
        <f>VLOOKUP(Q89,'SFG-RM'!A:B,2,0)</f>
        <v>14.621455289401199</v>
      </c>
      <c r="AH89" s="20">
        <f t="shared" si="197"/>
        <v>16.960888135705389</v>
      </c>
      <c r="AI89" s="43"/>
      <c r="AJ89" s="43"/>
      <c r="AK89" s="43"/>
      <c r="AL89" s="43"/>
      <c r="AM89" s="43"/>
      <c r="AN89" s="43"/>
      <c r="AO89" s="43"/>
      <c r="AP89" s="43"/>
      <c r="AQ89" s="43"/>
      <c r="AR89" s="45"/>
      <c r="AS89" s="41">
        <f t="shared" si="206"/>
        <v>207.54499999999999</v>
      </c>
      <c r="AT89" s="32">
        <f t="shared" si="206"/>
        <v>234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SFG-FRPKRG-MEM-BOR-75X39X10</v>
      </c>
      <c r="E90" s="17" t="str">
        <f t="shared" si="218"/>
        <v>Restonic Hotel Motel Pocketed Memory Regular Border 75X39X10</v>
      </c>
      <c r="F90" s="17" t="str">
        <f t="shared" si="218"/>
        <v>SFG-FRPKRG-MEM-BOR-75X39X10</v>
      </c>
      <c r="G90" s="17" t="str">
        <f t="shared" si="218"/>
        <v>Restonic Hotel Motel Pocketed Memory Regular Border 75X39X10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75X39X10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10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3"/>
      <c r="AJ90" s="43"/>
      <c r="AK90" s="43"/>
      <c r="AL90" s="43"/>
      <c r="AM90" s="43"/>
      <c r="AN90" s="43"/>
      <c r="AO90" s="43"/>
      <c r="AP90" s="43"/>
      <c r="AQ90" s="43"/>
      <c r="AR90" s="45"/>
      <c r="AS90" s="41">
        <f t="shared" si="206"/>
        <v>207.54499999999999</v>
      </c>
      <c r="AT90" s="32">
        <f t="shared" si="206"/>
        <v>234</v>
      </c>
    </row>
    <row r="92" spans="1:46">
      <c r="A92" s="15">
        <v>1</v>
      </c>
      <c r="B92" s="16">
        <v>11</v>
      </c>
      <c r="C92" s="16" t="s">
        <v>34276</v>
      </c>
      <c r="D92" s="42" t="s">
        <v>34290</v>
      </c>
      <c r="E92" s="42" t="s">
        <v>34330</v>
      </c>
      <c r="F92" s="17" t="str">
        <f>D92</f>
        <v>SFG-FRPKRG-MEM-BOR-75X45X10</v>
      </c>
      <c r="G92" s="17" t="str">
        <f>E92</f>
        <v>Restonic Hotel Motel Pocketed Memory Regular Border 75X45X10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39" t="s">
        <v>1659</v>
      </c>
      <c r="R92" s="39" t="s">
        <v>1660</v>
      </c>
      <c r="S92" s="39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75X45X10</v>
      </c>
      <c r="Y92" s="31" t="str">
        <f>LEFT(X92,2)</f>
        <v>75</v>
      </c>
      <c r="Z92" s="31" t="str">
        <f>MID(X92,4,2)</f>
        <v>45</v>
      </c>
      <c r="AA92" s="31" t="str">
        <f>RIGHT(X92,2)</f>
        <v>10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3">
        <f>SUM(AH92:AH99)</f>
        <v>216.32880962241541</v>
      </c>
      <c r="AJ92" s="43">
        <f>ROUND(AI92,3)</f>
        <v>216.32900000000001</v>
      </c>
      <c r="AK92" s="43">
        <f>AJ92</f>
        <v>216.32900000000001</v>
      </c>
      <c r="AL92" s="43">
        <f>+AK92+AQ92</f>
        <v>243.09949742100002</v>
      </c>
      <c r="AM92" s="43">
        <f>+SUM(((AK92*3%*18%)))</f>
        <v>1.1681766</v>
      </c>
      <c r="AN92" s="43">
        <f t="shared" ref="AN92" si="221">+SUM(((AK92*14.33%*53%)))</f>
        <v>16.429971221000002</v>
      </c>
      <c r="AO92" s="43">
        <f t="shared" ref="AO92" si="222">+SUM(((AK92*5.92%*53%)))</f>
        <v>6.787538704000001</v>
      </c>
      <c r="AP92" s="43">
        <f t="shared" ref="AP92" si="223">+SUM(((AK92*2.08%*53%)))</f>
        <v>2.3848108960000003</v>
      </c>
      <c r="AQ92" s="43">
        <f>SUM(AM92:AP92)</f>
        <v>26.770497421000005</v>
      </c>
      <c r="AR92" s="44">
        <f>ROUNDUP(AL92,0)</f>
        <v>244</v>
      </c>
      <c r="AS92" s="41">
        <f>AK92</f>
        <v>216.32900000000001</v>
      </c>
      <c r="AT92" s="32">
        <f>AR92</f>
        <v>244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SFG-FRPKRG-MEM-BOR-75X45X10</v>
      </c>
      <c r="E93" s="17" t="str">
        <f t="shared" si="224"/>
        <v>Restonic Hotel Motel Pocketed Memory Regular Border 75X45X10</v>
      </c>
      <c r="F93" s="17" t="str">
        <f t="shared" si="224"/>
        <v>SFG-FRPKRG-MEM-BOR-75X45X10</v>
      </c>
      <c r="G93" s="17" t="str">
        <f t="shared" si="224"/>
        <v>Restonic Hotel Motel Pocketed Memory Regular Border 75X45X10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39" t="s">
        <v>698</v>
      </c>
      <c r="R93" s="39" t="s">
        <v>699</v>
      </c>
      <c r="S93" s="39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75X45X10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10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3"/>
      <c r="AJ93" s="43"/>
      <c r="AK93" s="43"/>
      <c r="AL93" s="43"/>
      <c r="AM93" s="43"/>
      <c r="AN93" s="43"/>
      <c r="AO93" s="43"/>
      <c r="AP93" s="43"/>
      <c r="AQ93" s="43"/>
      <c r="AR93" s="45"/>
      <c r="AS93" s="41">
        <f t="shared" ref="AS93:AT99" si="229">AS92</f>
        <v>216.32900000000001</v>
      </c>
      <c r="AT93" s="32">
        <f t="shared" si="229"/>
        <v>244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SFG-FRPKRG-MEM-BOR-75X45X10</v>
      </c>
      <c r="E94" s="17" t="str">
        <f t="shared" si="230"/>
        <v>Restonic Hotel Motel Pocketed Memory Regular Border 75X45X10</v>
      </c>
      <c r="F94" s="17" t="str">
        <f t="shared" si="230"/>
        <v>SFG-FRPKRG-MEM-BOR-75X45X10</v>
      </c>
      <c r="G94" s="17" t="str">
        <f t="shared" si="230"/>
        <v>Restonic Hotel Motel Pocketed Memory Regular Border 75X45X10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39" t="s">
        <v>18730</v>
      </c>
      <c r="R94" s="39" t="s">
        <v>34278</v>
      </c>
      <c r="S94" s="39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75X45X10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10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28.799284270000001</v>
      </c>
      <c r="AH94" s="20">
        <f t="shared" si="220"/>
        <v>177.77798179871002</v>
      </c>
      <c r="AI94" s="43"/>
      <c r="AJ94" s="43"/>
      <c r="AK94" s="43"/>
      <c r="AL94" s="43"/>
      <c r="AM94" s="43"/>
      <c r="AN94" s="43"/>
      <c r="AO94" s="43"/>
      <c r="AP94" s="43"/>
      <c r="AQ94" s="43"/>
      <c r="AR94" s="45"/>
      <c r="AS94" s="41">
        <f t="shared" si="229"/>
        <v>216.32900000000001</v>
      </c>
      <c r="AT94" s="32">
        <f t="shared" si="229"/>
        <v>244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SFG-FRPKRG-MEM-BOR-75X45X10</v>
      </c>
      <c r="E95" s="17" t="str">
        <f t="shared" si="233"/>
        <v>Restonic Hotel Motel Pocketed Memory Regular Border 75X45X10</v>
      </c>
      <c r="F95" s="17" t="str">
        <f t="shared" si="233"/>
        <v>SFG-FRPKRG-MEM-BOR-75X45X10</v>
      </c>
      <c r="G95" s="17" t="str">
        <f t="shared" si="233"/>
        <v>Restonic Hotel Motel Pocketed Memory Regular Border 75X45X10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75X45X10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10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8.9990000000000006</v>
      </c>
      <c r="AH95" s="20">
        <f t="shared" si="220"/>
        <v>8.9990000000000006</v>
      </c>
      <c r="AI95" s="43"/>
      <c r="AJ95" s="43"/>
      <c r="AK95" s="43"/>
      <c r="AL95" s="43"/>
      <c r="AM95" s="43"/>
      <c r="AN95" s="43"/>
      <c r="AO95" s="43"/>
      <c r="AP95" s="43"/>
      <c r="AQ95" s="43"/>
      <c r="AR95" s="45"/>
      <c r="AS95" s="41">
        <f t="shared" si="229"/>
        <v>216.32900000000001</v>
      </c>
      <c r="AT95" s="32">
        <f t="shared" si="229"/>
        <v>244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SFG-FRPKRG-MEM-BOR-75X45X10</v>
      </c>
      <c r="E96" s="17" t="str">
        <f t="shared" si="235"/>
        <v>Restonic Hotel Motel Pocketed Memory Regular Border 75X45X10</v>
      </c>
      <c r="F96" s="17" t="str">
        <f t="shared" si="235"/>
        <v>SFG-FRPKRG-MEM-BOR-75X45X10</v>
      </c>
      <c r="G96" s="17" t="str">
        <f t="shared" si="235"/>
        <v>Restonic Hotel Motel Pocketed Memory Regular Border 75X45X10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75X45X10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10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3"/>
      <c r="AJ96" s="43"/>
      <c r="AK96" s="43"/>
      <c r="AL96" s="43"/>
      <c r="AM96" s="43"/>
      <c r="AN96" s="43"/>
      <c r="AO96" s="43"/>
      <c r="AP96" s="43"/>
      <c r="AQ96" s="43"/>
      <c r="AR96" s="45"/>
      <c r="AS96" s="41">
        <f t="shared" si="229"/>
        <v>216.32900000000001</v>
      </c>
      <c r="AT96" s="32">
        <f t="shared" si="229"/>
        <v>244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SFG-FRPKRG-MEM-BOR-75X45X10</v>
      </c>
      <c r="E97" s="17" t="str">
        <f t="shared" si="237"/>
        <v>Restonic Hotel Motel Pocketed Memory Regular Border 75X45X10</v>
      </c>
      <c r="F97" s="17" t="str">
        <f t="shared" si="237"/>
        <v>SFG-FRPKRG-MEM-BOR-75X45X10</v>
      </c>
      <c r="G97" s="17" t="str">
        <f t="shared" si="237"/>
        <v>Restonic Hotel Motel Pocketed Memory Regular Border 75X45X10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75X45X10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10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3"/>
      <c r="AJ97" s="43"/>
      <c r="AK97" s="43"/>
      <c r="AL97" s="43"/>
      <c r="AM97" s="43"/>
      <c r="AN97" s="43"/>
      <c r="AO97" s="43"/>
      <c r="AP97" s="43"/>
      <c r="AQ97" s="43"/>
      <c r="AR97" s="45"/>
      <c r="AS97" s="41">
        <f t="shared" si="229"/>
        <v>216.32900000000001</v>
      </c>
      <c r="AT97" s="32">
        <f t="shared" si="229"/>
        <v>244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SFG-FRPKRG-MEM-BOR-75X45X10</v>
      </c>
      <c r="E98" s="17" t="str">
        <f t="shared" si="239"/>
        <v>Restonic Hotel Motel Pocketed Memory Regular Border 75X45X10</v>
      </c>
      <c r="F98" s="17" t="str">
        <f t="shared" si="239"/>
        <v>SFG-FRPKRG-MEM-BOR-75X45X10</v>
      </c>
      <c r="G98" s="17" t="str">
        <f t="shared" si="239"/>
        <v>Restonic Hotel Motel Pocketed Memory Regular Border 75X45X10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39" t="s">
        <v>18739</v>
      </c>
      <c r="R98" s="39" t="s">
        <v>34279</v>
      </c>
      <c r="S98" s="39" t="s">
        <v>192</v>
      </c>
      <c r="T98" s="40">
        <v>1.1599999999999999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75X45X10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10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1.1599999999999999</v>
      </c>
      <c r="AG98" s="26">
        <f>VLOOKUP(Q98,'SFG-RM'!A:B,2,0)</f>
        <v>14.621455289401199</v>
      </c>
      <c r="AH98" s="20">
        <f t="shared" si="220"/>
        <v>16.960888135705389</v>
      </c>
      <c r="AI98" s="43"/>
      <c r="AJ98" s="43"/>
      <c r="AK98" s="43"/>
      <c r="AL98" s="43"/>
      <c r="AM98" s="43"/>
      <c r="AN98" s="43"/>
      <c r="AO98" s="43"/>
      <c r="AP98" s="43"/>
      <c r="AQ98" s="43"/>
      <c r="AR98" s="45"/>
      <c r="AS98" s="41">
        <f t="shared" si="229"/>
        <v>216.32900000000001</v>
      </c>
      <c r="AT98" s="32">
        <f t="shared" si="229"/>
        <v>244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SFG-FRPKRG-MEM-BOR-75X45X10</v>
      </c>
      <c r="E99" s="17" t="str">
        <f t="shared" si="241"/>
        <v>Restonic Hotel Motel Pocketed Memory Regular Border 75X45X10</v>
      </c>
      <c r="F99" s="17" t="str">
        <f t="shared" si="241"/>
        <v>SFG-FRPKRG-MEM-BOR-75X45X10</v>
      </c>
      <c r="G99" s="17" t="str">
        <f t="shared" si="241"/>
        <v>Restonic Hotel Motel Pocketed Memory Regular Border 75X45X10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75X45X10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10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3"/>
      <c r="AJ99" s="43"/>
      <c r="AK99" s="43"/>
      <c r="AL99" s="43"/>
      <c r="AM99" s="43"/>
      <c r="AN99" s="43"/>
      <c r="AO99" s="43"/>
      <c r="AP99" s="43"/>
      <c r="AQ99" s="43"/>
      <c r="AR99" s="45"/>
      <c r="AS99" s="41">
        <f t="shared" si="229"/>
        <v>216.32900000000001</v>
      </c>
      <c r="AT99" s="32">
        <f t="shared" si="229"/>
        <v>244</v>
      </c>
    </row>
    <row r="101" spans="1:46">
      <c r="A101" s="15">
        <v>1</v>
      </c>
      <c r="B101" s="16">
        <v>12</v>
      </c>
      <c r="C101" s="16" t="s">
        <v>34276</v>
      </c>
      <c r="D101" s="42" t="s">
        <v>34291</v>
      </c>
      <c r="E101" s="42" t="s">
        <v>34331</v>
      </c>
      <c r="F101" s="17" t="str">
        <f>D101</f>
        <v>SFG-FRPKRG-MEM-BOR-75X51X10</v>
      </c>
      <c r="G101" s="17" t="str">
        <f>E101</f>
        <v>Restonic Hotel Motel Pocketed Memory Regular Border 75X51X10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39" t="s">
        <v>1659</v>
      </c>
      <c r="R101" s="39" t="s">
        <v>1660</v>
      </c>
      <c r="S101" s="39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75X51X10</v>
      </c>
      <c r="Y101" s="31" t="str">
        <f>LEFT(X101,2)</f>
        <v>75</v>
      </c>
      <c r="Z101" s="31" t="str">
        <f>MID(X101,4,2)</f>
        <v>51</v>
      </c>
      <c r="AA101" s="31" t="str">
        <f>RIGHT(X101,2)</f>
        <v>10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3">
        <f>SUM(AH101:AH108)</f>
        <v>225.08379204049538</v>
      </c>
      <c r="AJ101" s="43">
        <f>ROUND(AI101,3)</f>
        <v>225.084</v>
      </c>
      <c r="AK101" s="43">
        <f>AJ101</f>
        <v>225.084</v>
      </c>
      <c r="AL101" s="43">
        <f>+AK101+AQ101</f>
        <v>252.937919916</v>
      </c>
      <c r="AM101" s="43">
        <f>+SUM(((AK101*3%*18%)))</f>
        <v>1.2154535999999998</v>
      </c>
      <c r="AN101" s="43">
        <f t="shared" ref="AN101" si="244">+SUM(((AK101*14.33%*53%)))</f>
        <v>17.094904716000002</v>
      </c>
      <c r="AO101" s="43">
        <f t="shared" ref="AO101" si="245">+SUM(((AK101*5.92%*53%)))</f>
        <v>7.0622355840000006</v>
      </c>
      <c r="AP101" s="43">
        <f t="shared" ref="AP101" si="246">+SUM(((AK101*2.08%*53%)))</f>
        <v>2.4813260160000001</v>
      </c>
      <c r="AQ101" s="43">
        <f>SUM(AM101:AP101)</f>
        <v>27.853919916000002</v>
      </c>
      <c r="AR101" s="44">
        <f>ROUNDUP(AL101,0)</f>
        <v>253</v>
      </c>
      <c r="AS101" s="41">
        <f>AK101</f>
        <v>225.084</v>
      </c>
      <c r="AT101" s="32">
        <f>AR101</f>
        <v>253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SFG-FRPKRG-MEM-BOR-75X51X10</v>
      </c>
      <c r="E102" s="17" t="str">
        <f t="shared" si="247"/>
        <v>Restonic Hotel Motel Pocketed Memory Regular Border 75X51X10</v>
      </c>
      <c r="F102" s="17" t="str">
        <f t="shared" si="247"/>
        <v>SFG-FRPKRG-MEM-BOR-75X51X10</v>
      </c>
      <c r="G102" s="17" t="str">
        <f t="shared" si="247"/>
        <v>Restonic Hotel Motel Pocketed Memory Regular Border 75X51X10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39" t="s">
        <v>698</v>
      </c>
      <c r="R102" s="39" t="s">
        <v>699</v>
      </c>
      <c r="S102" s="39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75X51X10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10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3"/>
      <c r="AJ102" s="43"/>
      <c r="AK102" s="43"/>
      <c r="AL102" s="43"/>
      <c r="AM102" s="43"/>
      <c r="AN102" s="43"/>
      <c r="AO102" s="43"/>
      <c r="AP102" s="43"/>
      <c r="AQ102" s="43"/>
      <c r="AR102" s="45"/>
      <c r="AS102" s="41">
        <f t="shared" ref="AS102:AT102" si="252">AS101</f>
        <v>225.084</v>
      </c>
      <c r="AT102" s="32">
        <f t="shared" si="252"/>
        <v>253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SFG-FRPKRG-MEM-BOR-75X51X10</v>
      </c>
      <c r="E103" s="17" t="str">
        <f t="shared" si="253"/>
        <v>Restonic Hotel Motel Pocketed Memory Regular Border 75X51X10</v>
      </c>
      <c r="F103" s="17" t="str">
        <f t="shared" si="253"/>
        <v>SFG-FRPKRG-MEM-BOR-75X51X10</v>
      </c>
      <c r="G103" s="17" t="str">
        <f t="shared" si="253"/>
        <v>Restonic Hotel Motel Pocketed Memory Regular Border 75X51X10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39" t="s">
        <v>18730</v>
      </c>
      <c r="R103" s="39" t="s">
        <v>34278</v>
      </c>
      <c r="S103" s="39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75X51X10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10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28.799284270000001</v>
      </c>
      <c r="AH103" s="20">
        <f t="shared" si="243"/>
        <v>186.53296421679002</v>
      </c>
      <c r="AI103" s="43"/>
      <c r="AJ103" s="43"/>
      <c r="AK103" s="43"/>
      <c r="AL103" s="43"/>
      <c r="AM103" s="43"/>
      <c r="AN103" s="43"/>
      <c r="AO103" s="43"/>
      <c r="AP103" s="43"/>
      <c r="AQ103" s="43"/>
      <c r="AR103" s="45"/>
      <c r="AS103" s="41">
        <f t="shared" ref="AS103:AT103" si="256">AS102</f>
        <v>225.084</v>
      </c>
      <c r="AT103" s="32">
        <f t="shared" si="256"/>
        <v>253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SFG-FRPKRG-MEM-BOR-75X51X10</v>
      </c>
      <c r="E104" s="17" t="str">
        <f t="shared" si="257"/>
        <v>Restonic Hotel Motel Pocketed Memory Regular Border 75X51X10</v>
      </c>
      <c r="F104" s="17" t="str">
        <f t="shared" si="257"/>
        <v>SFG-FRPKRG-MEM-BOR-75X51X10</v>
      </c>
      <c r="G104" s="17" t="str">
        <f t="shared" si="257"/>
        <v>Restonic Hotel Motel Pocketed Memory Regular Border 75X51X10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75X51X10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10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8.9990000000000006</v>
      </c>
      <c r="AH104" s="20">
        <f t="shared" si="243"/>
        <v>8.9990000000000006</v>
      </c>
      <c r="AI104" s="43"/>
      <c r="AJ104" s="43"/>
      <c r="AK104" s="43"/>
      <c r="AL104" s="43"/>
      <c r="AM104" s="43"/>
      <c r="AN104" s="43"/>
      <c r="AO104" s="43"/>
      <c r="AP104" s="43"/>
      <c r="AQ104" s="43"/>
      <c r="AR104" s="45"/>
      <c r="AS104" s="41">
        <f t="shared" ref="AS104:AT104" si="259">AS103</f>
        <v>225.084</v>
      </c>
      <c r="AT104" s="32">
        <f t="shared" si="259"/>
        <v>253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SFG-FRPKRG-MEM-BOR-75X51X10</v>
      </c>
      <c r="E105" s="17" t="str">
        <f t="shared" si="260"/>
        <v>Restonic Hotel Motel Pocketed Memory Regular Border 75X51X10</v>
      </c>
      <c r="F105" s="17" t="str">
        <f t="shared" si="260"/>
        <v>SFG-FRPKRG-MEM-BOR-75X51X10</v>
      </c>
      <c r="G105" s="17" t="str">
        <f t="shared" si="260"/>
        <v>Restonic Hotel Motel Pocketed Memory Regular Border 75X51X10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75X51X10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10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3"/>
      <c r="AJ105" s="43"/>
      <c r="AK105" s="43"/>
      <c r="AL105" s="43"/>
      <c r="AM105" s="43"/>
      <c r="AN105" s="43"/>
      <c r="AO105" s="43"/>
      <c r="AP105" s="43"/>
      <c r="AQ105" s="43"/>
      <c r="AR105" s="45"/>
      <c r="AS105" s="41">
        <f t="shared" ref="AS105:AT105" si="262">AS104</f>
        <v>225.084</v>
      </c>
      <c r="AT105" s="32">
        <f t="shared" si="262"/>
        <v>253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SFG-FRPKRG-MEM-BOR-75X51X10</v>
      </c>
      <c r="E106" s="17" t="str">
        <f t="shared" si="263"/>
        <v>Restonic Hotel Motel Pocketed Memory Regular Border 75X51X10</v>
      </c>
      <c r="F106" s="17" t="str">
        <f t="shared" si="263"/>
        <v>SFG-FRPKRG-MEM-BOR-75X51X10</v>
      </c>
      <c r="G106" s="17" t="str">
        <f t="shared" si="263"/>
        <v>Restonic Hotel Motel Pocketed Memory Regular Border 75X51X10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75X51X10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10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3"/>
      <c r="AJ106" s="43"/>
      <c r="AK106" s="43"/>
      <c r="AL106" s="43"/>
      <c r="AM106" s="43"/>
      <c r="AN106" s="43"/>
      <c r="AO106" s="43"/>
      <c r="AP106" s="43"/>
      <c r="AQ106" s="43"/>
      <c r="AR106" s="45"/>
      <c r="AS106" s="41">
        <f t="shared" ref="AS106:AT106" si="265">AS105</f>
        <v>225.084</v>
      </c>
      <c r="AT106" s="32">
        <f t="shared" si="265"/>
        <v>253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SFG-FRPKRG-MEM-BOR-75X51X10</v>
      </c>
      <c r="E107" s="17" t="str">
        <f t="shared" si="266"/>
        <v>Restonic Hotel Motel Pocketed Memory Regular Border 75X51X10</v>
      </c>
      <c r="F107" s="17" t="str">
        <f t="shared" si="266"/>
        <v>SFG-FRPKRG-MEM-BOR-75X51X10</v>
      </c>
      <c r="G107" s="17" t="str">
        <f t="shared" si="266"/>
        <v>Restonic Hotel Motel Pocketed Memory Regular Border 75X51X10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39" t="s">
        <v>18739</v>
      </c>
      <c r="R107" s="39" t="s">
        <v>34279</v>
      </c>
      <c r="S107" s="39" t="s">
        <v>192</v>
      </c>
      <c r="T107" s="40">
        <v>1.1599999999999999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75X51X10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10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1.1599999999999999</v>
      </c>
      <c r="AG107" s="26">
        <f>VLOOKUP(Q107,'SFG-RM'!A:B,2,0)</f>
        <v>14.621455289401199</v>
      </c>
      <c r="AH107" s="20">
        <f t="shared" si="243"/>
        <v>16.960888135705389</v>
      </c>
      <c r="AI107" s="43"/>
      <c r="AJ107" s="43"/>
      <c r="AK107" s="43"/>
      <c r="AL107" s="43"/>
      <c r="AM107" s="43"/>
      <c r="AN107" s="43"/>
      <c r="AO107" s="43"/>
      <c r="AP107" s="43"/>
      <c r="AQ107" s="43"/>
      <c r="AR107" s="45"/>
      <c r="AS107" s="41">
        <f t="shared" ref="AS107:AT107" si="268">AS106</f>
        <v>225.084</v>
      </c>
      <c r="AT107" s="32">
        <f t="shared" si="268"/>
        <v>253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SFG-FRPKRG-MEM-BOR-75X51X10</v>
      </c>
      <c r="E108" s="17" t="str">
        <f t="shared" si="269"/>
        <v>Restonic Hotel Motel Pocketed Memory Regular Border 75X51X10</v>
      </c>
      <c r="F108" s="17" t="str">
        <f t="shared" si="269"/>
        <v>SFG-FRPKRG-MEM-BOR-75X51X10</v>
      </c>
      <c r="G108" s="17" t="str">
        <f t="shared" si="269"/>
        <v>Restonic Hotel Motel Pocketed Memory Regular Border 75X51X10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75X51X10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10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3"/>
      <c r="AJ108" s="43"/>
      <c r="AK108" s="43"/>
      <c r="AL108" s="43"/>
      <c r="AM108" s="43"/>
      <c r="AN108" s="43"/>
      <c r="AO108" s="43"/>
      <c r="AP108" s="43"/>
      <c r="AQ108" s="43"/>
      <c r="AR108" s="45"/>
      <c r="AS108" s="41">
        <f t="shared" ref="AS108:AT108" si="271">AS107</f>
        <v>225.084</v>
      </c>
      <c r="AT108" s="32">
        <f t="shared" si="271"/>
        <v>253</v>
      </c>
    </row>
    <row r="110" spans="1:46">
      <c r="A110" s="15">
        <v>1</v>
      </c>
      <c r="B110" s="16">
        <v>13</v>
      </c>
      <c r="C110" s="16" t="s">
        <v>34276</v>
      </c>
      <c r="D110" s="42" t="s">
        <v>34292</v>
      </c>
      <c r="E110" s="42" t="s">
        <v>34332</v>
      </c>
      <c r="F110" s="17" t="str">
        <f>D110</f>
        <v>SFG-FRPKRG-MEM-BOR-75X54X10</v>
      </c>
      <c r="G110" s="17" t="str">
        <f>E110</f>
        <v>Restonic Hotel Motel Pocketed Memory Regular Border 75X54X10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39" t="s">
        <v>1659</v>
      </c>
      <c r="R110" s="39" t="s">
        <v>1660</v>
      </c>
      <c r="S110" s="39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75X54X10</v>
      </c>
      <c r="Y110" s="31" t="str">
        <f>LEFT(X110,2)</f>
        <v>75</v>
      </c>
      <c r="Z110" s="31" t="str">
        <f>MID(X110,4,2)</f>
        <v>54</v>
      </c>
      <c r="AA110" s="31" t="str">
        <f>RIGHT(X110,2)</f>
        <v>10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3">
        <f>SUM(AH110:AH117)</f>
        <v>229.49008253380538</v>
      </c>
      <c r="AJ110" s="43">
        <f>ROUND(AI110,3)</f>
        <v>229.49</v>
      </c>
      <c r="AK110" s="43">
        <f>AJ110</f>
        <v>229.49</v>
      </c>
      <c r="AL110" s="43">
        <f>+AK110+AQ110</f>
        <v>257.88915801000002</v>
      </c>
      <c r="AM110" s="43">
        <f>+SUM(((AK110*3%*18%)))</f>
        <v>1.2392459999999998</v>
      </c>
      <c r="AN110" s="43">
        <f t="shared" ref="AN110" si="273">+SUM(((AK110*14.33%*53%)))</f>
        <v>17.429536010000003</v>
      </c>
      <c r="AO110" s="43">
        <f t="shared" ref="AO110" si="274">+SUM(((AK110*5.92%*53%)))</f>
        <v>7.2004782400000016</v>
      </c>
      <c r="AP110" s="43">
        <f t="shared" ref="AP110" si="275">+SUM(((AK110*2.08%*53%)))</f>
        <v>2.5298977600000003</v>
      </c>
      <c r="AQ110" s="43">
        <f>SUM(AM110:AP110)</f>
        <v>28.399158010000008</v>
      </c>
      <c r="AR110" s="44">
        <f>ROUNDUP(AL110,0)</f>
        <v>258</v>
      </c>
      <c r="AS110" s="41">
        <f>AK110</f>
        <v>229.49</v>
      </c>
      <c r="AT110" s="32">
        <f>AR110</f>
        <v>258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SFG-FRPKRG-MEM-BOR-75X54X10</v>
      </c>
      <c r="E111" s="17" t="str">
        <f t="shared" si="276"/>
        <v>Restonic Hotel Motel Pocketed Memory Regular Border 75X54X10</v>
      </c>
      <c r="F111" s="17" t="str">
        <f t="shared" si="276"/>
        <v>SFG-FRPKRG-MEM-BOR-75X54X10</v>
      </c>
      <c r="G111" s="17" t="str">
        <f t="shared" si="276"/>
        <v>Restonic Hotel Motel Pocketed Memory Regular Border 75X54X10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39" t="s">
        <v>698</v>
      </c>
      <c r="R111" s="39" t="s">
        <v>699</v>
      </c>
      <c r="S111" s="39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75X54X10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10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3"/>
      <c r="AJ111" s="43"/>
      <c r="AK111" s="43"/>
      <c r="AL111" s="43"/>
      <c r="AM111" s="43"/>
      <c r="AN111" s="43"/>
      <c r="AO111" s="43"/>
      <c r="AP111" s="43"/>
      <c r="AQ111" s="43"/>
      <c r="AR111" s="45"/>
      <c r="AS111" s="41">
        <f t="shared" ref="AS111:AT111" si="281">AS110</f>
        <v>229.49</v>
      </c>
      <c r="AT111" s="32">
        <f t="shared" si="281"/>
        <v>258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SFG-FRPKRG-MEM-BOR-75X54X10</v>
      </c>
      <c r="E112" s="17" t="str">
        <f t="shared" si="282"/>
        <v>Restonic Hotel Motel Pocketed Memory Regular Border 75X54X10</v>
      </c>
      <c r="F112" s="17" t="str">
        <f t="shared" si="282"/>
        <v>SFG-FRPKRG-MEM-BOR-75X54X10</v>
      </c>
      <c r="G112" s="17" t="str">
        <f t="shared" si="282"/>
        <v>Restonic Hotel Motel Pocketed Memory Regular Border 75X54X10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39" t="s">
        <v>18730</v>
      </c>
      <c r="R112" s="39" t="s">
        <v>34278</v>
      </c>
      <c r="S112" s="39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75X54X10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10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28.799284270000001</v>
      </c>
      <c r="AH112" s="20">
        <f t="shared" si="272"/>
        <v>190.93925471010002</v>
      </c>
      <c r="AI112" s="43"/>
      <c r="AJ112" s="43"/>
      <c r="AK112" s="43"/>
      <c r="AL112" s="43"/>
      <c r="AM112" s="43"/>
      <c r="AN112" s="43"/>
      <c r="AO112" s="43"/>
      <c r="AP112" s="43"/>
      <c r="AQ112" s="43"/>
      <c r="AR112" s="45"/>
      <c r="AS112" s="41">
        <f t="shared" ref="AS112:AT112" si="285">AS111</f>
        <v>229.49</v>
      </c>
      <c r="AT112" s="32">
        <f t="shared" si="285"/>
        <v>258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SFG-FRPKRG-MEM-BOR-75X54X10</v>
      </c>
      <c r="E113" s="17" t="str">
        <f t="shared" si="286"/>
        <v>Restonic Hotel Motel Pocketed Memory Regular Border 75X54X10</v>
      </c>
      <c r="F113" s="17" t="str">
        <f t="shared" si="286"/>
        <v>SFG-FRPKRG-MEM-BOR-75X54X10</v>
      </c>
      <c r="G113" s="17" t="str">
        <f t="shared" si="286"/>
        <v>Restonic Hotel Motel Pocketed Memory Regular Border 75X54X10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75X54X10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10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8.9990000000000006</v>
      </c>
      <c r="AH113" s="20">
        <f t="shared" si="272"/>
        <v>8.9990000000000006</v>
      </c>
      <c r="AI113" s="43"/>
      <c r="AJ113" s="43"/>
      <c r="AK113" s="43"/>
      <c r="AL113" s="43"/>
      <c r="AM113" s="43"/>
      <c r="AN113" s="43"/>
      <c r="AO113" s="43"/>
      <c r="AP113" s="43"/>
      <c r="AQ113" s="43"/>
      <c r="AR113" s="45"/>
      <c r="AS113" s="41">
        <f t="shared" ref="AS113:AT113" si="288">AS112</f>
        <v>229.49</v>
      </c>
      <c r="AT113" s="32">
        <f t="shared" si="288"/>
        <v>258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SFG-FRPKRG-MEM-BOR-75X54X10</v>
      </c>
      <c r="E114" s="17" t="str">
        <f t="shared" si="289"/>
        <v>Restonic Hotel Motel Pocketed Memory Regular Border 75X54X10</v>
      </c>
      <c r="F114" s="17" t="str">
        <f t="shared" si="289"/>
        <v>SFG-FRPKRG-MEM-BOR-75X54X10</v>
      </c>
      <c r="G114" s="17" t="str">
        <f t="shared" si="289"/>
        <v>Restonic Hotel Motel Pocketed Memory Regular Border 75X54X10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75X54X10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10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3"/>
      <c r="AJ114" s="43"/>
      <c r="AK114" s="43"/>
      <c r="AL114" s="43"/>
      <c r="AM114" s="43"/>
      <c r="AN114" s="43"/>
      <c r="AO114" s="43"/>
      <c r="AP114" s="43"/>
      <c r="AQ114" s="43"/>
      <c r="AR114" s="45"/>
      <c r="AS114" s="41">
        <f t="shared" ref="AS114:AT114" si="291">AS113</f>
        <v>229.49</v>
      </c>
      <c r="AT114" s="32">
        <f t="shared" si="291"/>
        <v>258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SFG-FRPKRG-MEM-BOR-75X54X10</v>
      </c>
      <c r="E115" s="17" t="str">
        <f t="shared" si="292"/>
        <v>Restonic Hotel Motel Pocketed Memory Regular Border 75X54X10</v>
      </c>
      <c r="F115" s="17" t="str">
        <f t="shared" si="292"/>
        <v>SFG-FRPKRG-MEM-BOR-75X54X10</v>
      </c>
      <c r="G115" s="17" t="str">
        <f t="shared" si="292"/>
        <v>Restonic Hotel Motel Pocketed Memory Regular Border 75X54X10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75X54X10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10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3"/>
      <c r="AJ115" s="43"/>
      <c r="AK115" s="43"/>
      <c r="AL115" s="43"/>
      <c r="AM115" s="43"/>
      <c r="AN115" s="43"/>
      <c r="AO115" s="43"/>
      <c r="AP115" s="43"/>
      <c r="AQ115" s="43"/>
      <c r="AR115" s="45"/>
      <c r="AS115" s="41">
        <f t="shared" ref="AS115:AT115" si="294">AS114</f>
        <v>229.49</v>
      </c>
      <c r="AT115" s="32">
        <f t="shared" si="294"/>
        <v>258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SFG-FRPKRG-MEM-BOR-75X54X10</v>
      </c>
      <c r="E116" s="17" t="str">
        <f t="shared" si="295"/>
        <v>Restonic Hotel Motel Pocketed Memory Regular Border 75X54X10</v>
      </c>
      <c r="F116" s="17" t="str">
        <f t="shared" si="295"/>
        <v>SFG-FRPKRG-MEM-BOR-75X54X10</v>
      </c>
      <c r="G116" s="17" t="str">
        <f t="shared" si="295"/>
        <v>Restonic Hotel Motel Pocketed Memory Regular Border 75X54X10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39" t="s">
        <v>18739</v>
      </c>
      <c r="R116" s="39" t="s">
        <v>34279</v>
      </c>
      <c r="S116" s="39" t="s">
        <v>192</v>
      </c>
      <c r="T116" s="40">
        <v>1.1599999999999999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75X54X10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10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1.1599999999999999</v>
      </c>
      <c r="AG116" s="26">
        <f>VLOOKUP(Q116,'SFG-RM'!A:B,2,0)</f>
        <v>14.621455289401199</v>
      </c>
      <c r="AH116" s="20">
        <f t="shared" si="272"/>
        <v>16.960888135705389</v>
      </c>
      <c r="AI116" s="43"/>
      <c r="AJ116" s="43"/>
      <c r="AK116" s="43"/>
      <c r="AL116" s="43"/>
      <c r="AM116" s="43"/>
      <c r="AN116" s="43"/>
      <c r="AO116" s="43"/>
      <c r="AP116" s="43"/>
      <c r="AQ116" s="43"/>
      <c r="AR116" s="45"/>
      <c r="AS116" s="41">
        <f t="shared" ref="AS116:AT116" si="297">AS115</f>
        <v>229.49</v>
      </c>
      <c r="AT116" s="32">
        <f t="shared" si="297"/>
        <v>258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SFG-FRPKRG-MEM-BOR-75X54X10</v>
      </c>
      <c r="E117" s="17" t="str">
        <f t="shared" si="298"/>
        <v>Restonic Hotel Motel Pocketed Memory Regular Border 75X54X10</v>
      </c>
      <c r="F117" s="17" t="str">
        <f t="shared" si="298"/>
        <v>SFG-FRPKRG-MEM-BOR-75X54X10</v>
      </c>
      <c r="G117" s="17" t="str">
        <f t="shared" si="298"/>
        <v>Restonic Hotel Motel Pocketed Memory Regular Border 75X54X10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75X54X10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10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3"/>
      <c r="AJ117" s="43"/>
      <c r="AK117" s="43"/>
      <c r="AL117" s="43"/>
      <c r="AM117" s="43"/>
      <c r="AN117" s="43"/>
      <c r="AO117" s="43"/>
      <c r="AP117" s="43"/>
      <c r="AQ117" s="43"/>
      <c r="AR117" s="45"/>
      <c r="AS117" s="41">
        <f t="shared" ref="AS117:AT117" si="300">AS116</f>
        <v>229.49</v>
      </c>
      <c r="AT117" s="32">
        <f t="shared" si="300"/>
        <v>258</v>
      </c>
    </row>
    <row r="119" spans="1:46">
      <c r="A119" s="15">
        <v>1</v>
      </c>
      <c r="B119" s="16">
        <v>14</v>
      </c>
      <c r="C119" s="16" t="s">
        <v>34276</v>
      </c>
      <c r="D119" s="42" t="s">
        <v>34293</v>
      </c>
      <c r="E119" s="42" t="s">
        <v>34333</v>
      </c>
      <c r="F119" s="17" t="str">
        <f>D119</f>
        <v>SFG-FRPKRG-MEM-BOR-75X57X10</v>
      </c>
      <c r="G119" s="17" t="str">
        <f>E119</f>
        <v>Restonic Hotel Motel Pocketed Memory Regular Border 75X57X10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39" t="s">
        <v>1659</v>
      </c>
      <c r="R119" s="39" t="s">
        <v>1660</v>
      </c>
      <c r="S119" s="39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75X57X10</v>
      </c>
      <c r="Y119" s="31" t="str">
        <f>LEFT(X119,2)</f>
        <v>75</v>
      </c>
      <c r="Z119" s="31" t="str">
        <f>MID(X119,4,2)</f>
        <v>57</v>
      </c>
      <c r="AA119" s="31" t="str">
        <f>RIGHT(X119,2)</f>
        <v>10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3">
        <f>SUM(AH119:AH126)</f>
        <v>233.86757374284537</v>
      </c>
      <c r="AJ119" s="43">
        <f>ROUND(AI119,3)</f>
        <v>233.86799999999999</v>
      </c>
      <c r="AK119" s="43">
        <f>AJ119</f>
        <v>233.86799999999999</v>
      </c>
      <c r="AL119" s="43">
        <f>+AK119+AQ119</f>
        <v>262.808931132</v>
      </c>
      <c r="AM119" s="43">
        <f>+SUM(((AK119*3%*18%)))</f>
        <v>1.2628871999999998</v>
      </c>
      <c r="AN119" s="43">
        <f t="shared" ref="AN119" si="302">+SUM(((AK119*14.33%*53%)))</f>
        <v>17.762040732000003</v>
      </c>
      <c r="AO119" s="43">
        <f t="shared" ref="AO119" si="303">+SUM(((AK119*5.92%*53%)))</f>
        <v>7.3378423680000013</v>
      </c>
      <c r="AP119" s="43">
        <f t="shared" ref="AP119" si="304">+SUM(((AK119*2.08%*53%)))</f>
        <v>2.578160832</v>
      </c>
      <c r="AQ119" s="43">
        <f>SUM(AM119:AP119)</f>
        <v>28.940931132000003</v>
      </c>
      <c r="AR119" s="44">
        <f>ROUNDUP(AL119,0)</f>
        <v>263</v>
      </c>
      <c r="AS119" s="41">
        <f>AK119</f>
        <v>233.86799999999999</v>
      </c>
      <c r="AT119" s="32">
        <f>AR119</f>
        <v>263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SFG-FRPKRG-MEM-BOR-75X57X10</v>
      </c>
      <c r="E120" s="17" t="str">
        <f t="shared" si="305"/>
        <v>Restonic Hotel Motel Pocketed Memory Regular Border 75X57X10</v>
      </c>
      <c r="F120" s="17" t="str">
        <f t="shared" si="305"/>
        <v>SFG-FRPKRG-MEM-BOR-75X57X10</v>
      </c>
      <c r="G120" s="17" t="str">
        <f t="shared" si="305"/>
        <v>Restonic Hotel Motel Pocketed Memory Regular Border 75X57X10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39" t="s">
        <v>698</v>
      </c>
      <c r="R120" s="39" t="s">
        <v>699</v>
      </c>
      <c r="S120" s="39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75X57X10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10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3"/>
      <c r="AJ120" s="43"/>
      <c r="AK120" s="43"/>
      <c r="AL120" s="43"/>
      <c r="AM120" s="43"/>
      <c r="AN120" s="43"/>
      <c r="AO120" s="43"/>
      <c r="AP120" s="43"/>
      <c r="AQ120" s="43"/>
      <c r="AR120" s="45"/>
      <c r="AS120" s="41">
        <f t="shared" ref="AS120:AT120" si="310">AS119</f>
        <v>233.86799999999999</v>
      </c>
      <c r="AT120" s="32">
        <f t="shared" si="310"/>
        <v>263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SFG-FRPKRG-MEM-BOR-75X57X10</v>
      </c>
      <c r="E121" s="17" t="str">
        <f t="shared" si="311"/>
        <v>Restonic Hotel Motel Pocketed Memory Regular Border 75X57X10</v>
      </c>
      <c r="F121" s="17" t="str">
        <f t="shared" si="311"/>
        <v>SFG-FRPKRG-MEM-BOR-75X57X10</v>
      </c>
      <c r="G121" s="17" t="str">
        <f t="shared" si="311"/>
        <v>Restonic Hotel Motel Pocketed Memory Regular Border 75X57X10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39" t="s">
        <v>18730</v>
      </c>
      <c r="R121" s="39" t="s">
        <v>34278</v>
      </c>
      <c r="S121" s="39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75X57X10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10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28.799284270000001</v>
      </c>
      <c r="AH121" s="20">
        <f t="shared" si="301"/>
        <v>195.31674591914</v>
      </c>
      <c r="AI121" s="43"/>
      <c r="AJ121" s="43"/>
      <c r="AK121" s="43"/>
      <c r="AL121" s="43"/>
      <c r="AM121" s="43"/>
      <c r="AN121" s="43"/>
      <c r="AO121" s="43"/>
      <c r="AP121" s="43"/>
      <c r="AQ121" s="43"/>
      <c r="AR121" s="45"/>
      <c r="AS121" s="41">
        <f t="shared" ref="AS121:AT121" si="314">AS120</f>
        <v>233.86799999999999</v>
      </c>
      <c r="AT121" s="32">
        <f t="shared" si="314"/>
        <v>263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SFG-FRPKRG-MEM-BOR-75X57X10</v>
      </c>
      <c r="E122" s="17" t="str">
        <f t="shared" si="315"/>
        <v>Restonic Hotel Motel Pocketed Memory Regular Border 75X57X10</v>
      </c>
      <c r="F122" s="17" t="str">
        <f t="shared" si="315"/>
        <v>SFG-FRPKRG-MEM-BOR-75X57X10</v>
      </c>
      <c r="G122" s="17" t="str">
        <f t="shared" si="315"/>
        <v>Restonic Hotel Motel Pocketed Memory Regular Border 75X57X10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75X57X10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10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8.9990000000000006</v>
      </c>
      <c r="AH122" s="20">
        <f t="shared" si="301"/>
        <v>8.9990000000000006</v>
      </c>
      <c r="AI122" s="43"/>
      <c r="AJ122" s="43"/>
      <c r="AK122" s="43"/>
      <c r="AL122" s="43"/>
      <c r="AM122" s="43"/>
      <c r="AN122" s="43"/>
      <c r="AO122" s="43"/>
      <c r="AP122" s="43"/>
      <c r="AQ122" s="43"/>
      <c r="AR122" s="45"/>
      <c r="AS122" s="41">
        <f t="shared" ref="AS122:AT122" si="317">AS121</f>
        <v>233.86799999999999</v>
      </c>
      <c r="AT122" s="32">
        <f t="shared" si="317"/>
        <v>263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SFG-FRPKRG-MEM-BOR-75X57X10</v>
      </c>
      <c r="E123" s="17" t="str">
        <f t="shared" si="318"/>
        <v>Restonic Hotel Motel Pocketed Memory Regular Border 75X57X10</v>
      </c>
      <c r="F123" s="17" t="str">
        <f t="shared" si="318"/>
        <v>SFG-FRPKRG-MEM-BOR-75X57X10</v>
      </c>
      <c r="G123" s="17" t="str">
        <f t="shared" si="318"/>
        <v>Restonic Hotel Motel Pocketed Memory Regular Border 75X57X10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75X57X10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10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3"/>
      <c r="AJ123" s="43"/>
      <c r="AK123" s="43"/>
      <c r="AL123" s="43"/>
      <c r="AM123" s="43"/>
      <c r="AN123" s="43"/>
      <c r="AO123" s="43"/>
      <c r="AP123" s="43"/>
      <c r="AQ123" s="43"/>
      <c r="AR123" s="45"/>
      <c r="AS123" s="41">
        <f t="shared" ref="AS123:AT123" si="320">AS122</f>
        <v>233.86799999999999</v>
      </c>
      <c r="AT123" s="32">
        <f t="shared" si="320"/>
        <v>263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SFG-FRPKRG-MEM-BOR-75X57X10</v>
      </c>
      <c r="E124" s="17" t="str">
        <f t="shared" si="321"/>
        <v>Restonic Hotel Motel Pocketed Memory Regular Border 75X57X10</v>
      </c>
      <c r="F124" s="17" t="str">
        <f t="shared" si="321"/>
        <v>SFG-FRPKRG-MEM-BOR-75X57X10</v>
      </c>
      <c r="G124" s="17" t="str">
        <f t="shared" si="321"/>
        <v>Restonic Hotel Motel Pocketed Memory Regular Border 75X57X10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75X57X10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10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3"/>
      <c r="AJ124" s="43"/>
      <c r="AK124" s="43"/>
      <c r="AL124" s="43"/>
      <c r="AM124" s="43"/>
      <c r="AN124" s="43"/>
      <c r="AO124" s="43"/>
      <c r="AP124" s="43"/>
      <c r="AQ124" s="43"/>
      <c r="AR124" s="45"/>
      <c r="AS124" s="41">
        <f t="shared" ref="AS124:AT124" si="323">AS123</f>
        <v>233.86799999999999</v>
      </c>
      <c r="AT124" s="32">
        <f t="shared" si="323"/>
        <v>263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SFG-FRPKRG-MEM-BOR-75X57X10</v>
      </c>
      <c r="E125" s="17" t="str">
        <f t="shared" si="324"/>
        <v>Restonic Hotel Motel Pocketed Memory Regular Border 75X57X10</v>
      </c>
      <c r="F125" s="17" t="str">
        <f t="shared" si="324"/>
        <v>SFG-FRPKRG-MEM-BOR-75X57X10</v>
      </c>
      <c r="G125" s="17" t="str">
        <f t="shared" si="324"/>
        <v>Restonic Hotel Motel Pocketed Memory Regular Border 75X57X10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39" t="s">
        <v>18739</v>
      </c>
      <c r="R125" s="39" t="s">
        <v>34279</v>
      </c>
      <c r="S125" s="39" t="s">
        <v>192</v>
      </c>
      <c r="T125" s="40">
        <v>1.1599999999999999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75X57X10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10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1.1599999999999999</v>
      </c>
      <c r="AG125" s="26">
        <f>VLOOKUP(Q125,'SFG-RM'!A:B,2,0)</f>
        <v>14.621455289401199</v>
      </c>
      <c r="AH125" s="20">
        <f t="shared" si="301"/>
        <v>16.960888135705389</v>
      </c>
      <c r="AI125" s="43"/>
      <c r="AJ125" s="43"/>
      <c r="AK125" s="43"/>
      <c r="AL125" s="43"/>
      <c r="AM125" s="43"/>
      <c r="AN125" s="43"/>
      <c r="AO125" s="43"/>
      <c r="AP125" s="43"/>
      <c r="AQ125" s="43"/>
      <c r="AR125" s="45"/>
      <c r="AS125" s="41">
        <f t="shared" ref="AS125:AT125" si="326">AS124</f>
        <v>233.86799999999999</v>
      </c>
      <c r="AT125" s="32">
        <f t="shared" si="326"/>
        <v>263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SFG-FRPKRG-MEM-BOR-75X57X10</v>
      </c>
      <c r="E126" s="17" t="str">
        <f t="shared" si="327"/>
        <v>Restonic Hotel Motel Pocketed Memory Regular Border 75X57X10</v>
      </c>
      <c r="F126" s="17" t="str">
        <f t="shared" si="327"/>
        <v>SFG-FRPKRG-MEM-BOR-75X57X10</v>
      </c>
      <c r="G126" s="17" t="str">
        <f t="shared" si="327"/>
        <v>Restonic Hotel Motel Pocketed Memory Regular Border 75X57X10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75X57X10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10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3"/>
      <c r="AJ126" s="43"/>
      <c r="AK126" s="43"/>
      <c r="AL126" s="43"/>
      <c r="AM126" s="43"/>
      <c r="AN126" s="43"/>
      <c r="AO126" s="43"/>
      <c r="AP126" s="43"/>
      <c r="AQ126" s="43"/>
      <c r="AR126" s="45"/>
      <c r="AS126" s="41">
        <f t="shared" ref="AS126:AT126" si="329">AS125</f>
        <v>233.86799999999999</v>
      </c>
      <c r="AT126" s="32">
        <f t="shared" si="329"/>
        <v>263</v>
      </c>
    </row>
    <row r="128" spans="1:46">
      <c r="A128" s="15">
        <v>1</v>
      </c>
      <c r="B128" s="16">
        <v>15</v>
      </c>
      <c r="C128" s="16" t="s">
        <v>34276</v>
      </c>
      <c r="D128" s="42" t="s">
        <v>34294</v>
      </c>
      <c r="E128" s="42" t="s">
        <v>34334</v>
      </c>
      <c r="F128" s="17" t="str">
        <f>D128</f>
        <v>SFG-FRPKRG-MEM-BOR-75X63X10</v>
      </c>
      <c r="G128" s="17" t="str">
        <f>E128</f>
        <v>Restonic Hotel Motel Pocketed Memory Regular Border 75X63X10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39" t="s">
        <v>1659</v>
      </c>
      <c r="R128" s="39" t="s">
        <v>1660</v>
      </c>
      <c r="S128" s="39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75X63X10</v>
      </c>
      <c r="Y128" s="31" t="str">
        <f>LEFT(X128,2)</f>
        <v>75</v>
      </c>
      <c r="Z128" s="31" t="str">
        <f>MID(X128,4,2)</f>
        <v>63</v>
      </c>
      <c r="AA128" s="31" t="str">
        <f>RIGHT(X128,2)</f>
        <v>10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3">
        <f>SUM(AH128:AH135)</f>
        <v>242.65135544519541</v>
      </c>
      <c r="AJ128" s="43">
        <f>ROUND(AI128,3)</f>
        <v>242.65100000000001</v>
      </c>
      <c r="AK128" s="43">
        <f>AJ128</f>
        <v>242.65100000000001</v>
      </c>
      <c r="AL128" s="43">
        <f>+AK128+AQ128</f>
        <v>272.67881859900001</v>
      </c>
      <c r="AM128" s="43">
        <f>+SUM(((AK128*3%*18%)))</f>
        <v>1.3103153999999999</v>
      </c>
      <c r="AN128" s="43">
        <f t="shared" ref="AN128" si="331">+SUM(((AK128*14.33%*53%)))</f>
        <v>18.429100799000004</v>
      </c>
      <c r="AO128" s="43">
        <f t="shared" ref="AO128" si="332">+SUM(((AK128*5.92%*53%)))</f>
        <v>7.6134177760000012</v>
      </c>
      <c r="AP128" s="43">
        <f t="shared" ref="AP128" si="333">+SUM(((AK128*2.08%*53%)))</f>
        <v>2.6749846240000004</v>
      </c>
      <c r="AQ128" s="43">
        <f>SUM(AM128:AP128)</f>
        <v>30.027818599000007</v>
      </c>
      <c r="AR128" s="44">
        <f>ROUNDUP(AL128,0)</f>
        <v>273</v>
      </c>
      <c r="AS128" s="41">
        <f>AK128</f>
        <v>242.65100000000001</v>
      </c>
      <c r="AT128" s="32">
        <f>AR128</f>
        <v>273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SFG-FRPKRG-MEM-BOR-75X63X10</v>
      </c>
      <c r="E129" s="17" t="str">
        <f t="shared" si="334"/>
        <v>Restonic Hotel Motel Pocketed Memory Regular Border 75X63X10</v>
      </c>
      <c r="F129" s="17" t="str">
        <f t="shared" si="334"/>
        <v>SFG-FRPKRG-MEM-BOR-75X63X10</v>
      </c>
      <c r="G129" s="17" t="str">
        <f t="shared" si="334"/>
        <v>Restonic Hotel Motel Pocketed Memory Regular Border 75X63X10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39" t="s">
        <v>698</v>
      </c>
      <c r="R129" s="39" t="s">
        <v>699</v>
      </c>
      <c r="S129" s="39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75X63X10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10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3"/>
      <c r="AJ129" s="43"/>
      <c r="AK129" s="43"/>
      <c r="AL129" s="43"/>
      <c r="AM129" s="43"/>
      <c r="AN129" s="43"/>
      <c r="AO129" s="43"/>
      <c r="AP129" s="43"/>
      <c r="AQ129" s="43"/>
      <c r="AR129" s="45"/>
      <c r="AS129" s="41">
        <f t="shared" ref="AS129:AT129" si="339">AS128</f>
        <v>242.65100000000001</v>
      </c>
      <c r="AT129" s="32">
        <f t="shared" si="339"/>
        <v>273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SFG-FRPKRG-MEM-BOR-75X63X10</v>
      </c>
      <c r="E130" s="17" t="str">
        <f t="shared" si="340"/>
        <v>Restonic Hotel Motel Pocketed Memory Regular Border 75X63X10</v>
      </c>
      <c r="F130" s="17" t="str">
        <f t="shared" si="340"/>
        <v>SFG-FRPKRG-MEM-BOR-75X63X10</v>
      </c>
      <c r="G130" s="17" t="str">
        <f t="shared" si="340"/>
        <v>Restonic Hotel Motel Pocketed Memory Regular Border 75X63X10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39" t="s">
        <v>18730</v>
      </c>
      <c r="R130" s="39" t="s">
        <v>34278</v>
      </c>
      <c r="S130" s="39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75X63X10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10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28.799284270000001</v>
      </c>
      <c r="AH130" s="20">
        <f t="shared" si="330"/>
        <v>204.10052762149002</v>
      </c>
      <c r="AI130" s="43"/>
      <c r="AJ130" s="43"/>
      <c r="AK130" s="43"/>
      <c r="AL130" s="43"/>
      <c r="AM130" s="43"/>
      <c r="AN130" s="43"/>
      <c r="AO130" s="43"/>
      <c r="AP130" s="43"/>
      <c r="AQ130" s="43"/>
      <c r="AR130" s="45"/>
      <c r="AS130" s="41">
        <f t="shared" ref="AS130:AT130" si="343">AS129</f>
        <v>242.65100000000001</v>
      </c>
      <c r="AT130" s="32">
        <f t="shared" si="343"/>
        <v>273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SFG-FRPKRG-MEM-BOR-75X63X10</v>
      </c>
      <c r="E131" s="17" t="str">
        <f t="shared" si="344"/>
        <v>Restonic Hotel Motel Pocketed Memory Regular Border 75X63X10</v>
      </c>
      <c r="F131" s="17" t="str">
        <f t="shared" si="344"/>
        <v>SFG-FRPKRG-MEM-BOR-75X63X10</v>
      </c>
      <c r="G131" s="17" t="str">
        <f t="shared" si="344"/>
        <v>Restonic Hotel Motel Pocketed Memory Regular Border 75X63X10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75X63X10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10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8.9990000000000006</v>
      </c>
      <c r="AH131" s="20">
        <f t="shared" si="330"/>
        <v>8.9990000000000006</v>
      </c>
      <c r="AI131" s="43"/>
      <c r="AJ131" s="43"/>
      <c r="AK131" s="43"/>
      <c r="AL131" s="43"/>
      <c r="AM131" s="43"/>
      <c r="AN131" s="43"/>
      <c r="AO131" s="43"/>
      <c r="AP131" s="43"/>
      <c r="AQ131" s="43"/>
      <c r="AR131" s="45"/>
      <c r="AS131" s="41">
        <f t="shared" ref="AS131:AT131" si="346">AS130</f>
        <v>242.65100000000001</v>
      </c>
      <c r="AT131" s="32">
        <f t="shared" si="346"/>
        <v>273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SFG-FRPKRG-MEM-BOR-75X63X10</v>
      </c>
      <c r="E132" s="17" t="str">
        <f t="shared" si="347"/>
        <v>Restonic Hotel Motel Pocketed Memory Regular Border 75X63X10</v>
      </c>
      <c r="F132" s="17" t="str">
        <f t="shared" si="347"/>
        <v>SFG-FRPKRG-MEM-BOR-75X63X10</v>
      </c>
      <c r="G132" s="17" t="str">
        <f t="shared" si="347"/>
        <v>Restonic Hotel Motel Pocketed Memory Regular Border 75X63X10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75X63X10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10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3"/>
      <c r="AJ132" s="43"/>
      <c r="AK132" s="43"/>
      <c r="AL132" s="43"/>
      <c r="AM132" s="43"/>
      <c r="AN132" s="43"/>
      <c r="AO132" s="43"/>
      <c r="AP132" s="43"/>
      <c r="AQ132" s="43"/>
      <c r="AR132" s="45"/>
      <c r="AS132" s="41">
        <f t="shared" ref="AS132:AT132" si="349">AS131</f>
        <v>242.65100000000001</v>
      </c>
      <c r="AT132" s="32">
        <f t="shared" si="349"/>
        <v>273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SFG-FRPKRG-MEM-BOR-75X63X10</v>
      </c>
      <c r="E133" s="17" t="str">
        <f t="shared" si="350"/>
        <v>Restonic Hotel Motel Pocketed Memory Regular Border 75X63X10</v>
      </c>
      <c r="F133" s="17" t="str">
        <f t="shared" si="350"/>
        <v>SFG-FRPKRG-MEM-BOR-75X63X10</v>
      </c>
      <c r="G133" s="17" t="str">
        <f t="shared" si="350"/>
        <v>Restonic Hotel Motel Pocketed Memory Regular Border 75X63X10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75X63X10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10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3"/>
      <c r="AJ133" s="43"/>
      <c r="AK133" s="43"/>
      <c r="AL133" s="43"/>
      <c r="AM133" s="43"/>
      <c r="AN133" s="43"/>
      <c r="AO133" s="43"/>
      <c r="AP133" s="43"/>
      <c r="AQ133" s="43"/>
      <c r="AR133" s="45"/>
      <c r="AS133" s="41">
        <f t="shared" ref="AS133:AT133" si="352">AS132</f>
        <v>242.65100000000001</v>
      </c>
      <c r="AT133" s="32">
        <f t="shared" si="352"/>
        <v>273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SFG-FRPKRG-MEM-BOR-75X63X10</v>
      </c>
      <c r="E134" s="17" t="str">
        <f t="shared" si="353"/>
        <v>Restonic Hotel Motel Pocketed Memory Regular Border 75X63X10</v>
      </c>
      <c r="F134" s="17" t="str">
        <f t="shared" si="353"/>
        <v>SFG-FRPKRG-MEM-BOR-75X63X10</v>
      </c>
      <c r="G134" s="17" t="str">
        <f t="shared" si="353"/>
        <v>Restonic Hotel Motel Pocketed Memory Regular Border 75X63X10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39" t="s">
        <v>18739</v>
      </c>
      <c r="R134" s="39" t="s">
        <v>34279</v>
      </c>
      <c r="S134" s="39" t="s">
        <v>192</v>
      </c>
      <c r="T134" s="40">
        <v>1.1599999999999999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75X63X10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10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1.1599999999999999</v>
      </c>
      <c r="AG134" s="26">
        <f>VLOOKUP(Q134,'SFG-RM'!A:B,2,0)</f>
        <v>14.621455289401199</v>
      </c>
      <c r="AH134" s="20">
        <f t="shared" si="330"/>
        <v>16.960888135705389</v>
      </c>
      <c r="AI134" s="43"/>
      <c r="AJ134" s="43"/>
      <c r="AK134" s="43"/>
      <c r="AL134" s="43"/>
      <c r="AM134" s="43"/>
      <c r="AN134" s="43"/>
      <c r="AO134" s="43"/>
      <c r="AP134" s="43"/>
      <c r="AQ134" s="43"/>
      <c r="AR134" s="45"/>
      <c r="AS134" s="41">
        <f t="shared" ref="AS134:AT134" si="355">AS133</f>
        <v>242.65100000000001</v>
      </c>
      <c r="AT134" s="32">
        <f t="shared" si="355"/>
        <v>273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SFG-FRPKRG-MEM-BOR-75X63X10</v>
      </c>
      <c r="E135" s="17" t="str">
        <f t="shared" si="356"/>
        <v>Restonic Hotel Motel Pocketed Memory Regular Border 75X63X10</v>
      </c>
      <c r="F135" s="17" t="str">
        <f t="shared" si="356"/>
        <v>SFG-FRPKRG-MEM-BOR-75X63X10</v>
      </c>
      <c r="G135" s="17" t="str">
        <f t="shared" si="356"/>
        <v>Restonic Hotel Motel Pocketed Memory Regular Border 75X63X10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75X63X10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10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3"/>
      <c r="AJ135" s="43"/>
      <c r="AK135" s="43"/>
      <c r="AL135" s="43"/>
      <c r="AM135" s="43"/>
      <c r="AN135" s="43"/>
      <c r="AO135" s="43"/>
      <c r="AP135" s="43"/>
      <c r="AQ135" s="43"/>
      <c r="AR135" s="45"/>
      <c r="AS135" s="41">
        <f t="shared" ref="AS135:AT135" si="358">AS134</f>
        <v>242.65100000000001</v>
      </c>
      <c r="AT135" s="32">
        <f t="shared" si="358"/>
        <v>273</v>
      </c>
    </row>
    <row r="137" spans="1:46">
      <c r="A137" s="15">
        <v>1</v>
      </c>
      <c r="B137" s="16">
        <v>16</v>
      </c>
      <c r="C137" s="16" t="s">
        <v>34276</v>
      </c>
      <c r="D137" s="42" t="s">
        <v>34295</v>
      </c>
      <c r="E137" s="42" t="s">
        <v>34335</v>
      </c>
      <c r="F137" s="17" t="str">
        <f>D137</f>
        <v>SFG-FRPKRG-MEM-BOR-75X69X10</v>
      </c>
      <c r="G137" s="17" t="str">
        <f>E137</f>
        <v>Restonic Hotel Motel Pocketed Memory Regular Border 75X69X10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39" t="s">
        <v>1659</v>
      </c>
      <c r="R137" s="39" t="s">
        <v>1660</v>
      </c>
      <c r="S137" s="39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75X69X10</v>
      </c>
      <c r="Y137" s="31" t="str">
        <f>LEFT(X137,2)</f>
        <v>75</v>
      </c>
      <c r="Z137" s="31" t="str">
        <f>MID(X137,4,2)</f>
        <v>69</v>
      </c>
      <c r="AA137" s="31" t="str">
        <f>RIGHT(X137,2)</f>
        <v>10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3">
        <f>SUM(AH137:AH144)</f>
        <v>251.43513714754539</v>
      </c>
      <c r="AJ137" s="43">
        <f>ROUND(AI137,3)</f>
        <v>251.435</v>
      </c>
      <c r="AK137" s="43">
        <f>AJ137</f>
        <v>251.435</v>
      </c>
      <c r="AL137" s="43">
        <f>+AK137+AQ137</f>
        <v>282.54982981500001</v>
      </c>
      <c r="AM137" s="43">
        <f>+SUM(((AK137*3%*18%)))</f>
        <v>1.3577489999999999</v>
      </c>
      <c r="AN137" s="43">
        <f t="shared" ref="AN137" si="360">+SUM(((AK137*14.33%*53%)))</f>
        <v>19.096236815000001</v>
      </c>
      <c r="AO137" s="43">
        <f t="shared" ref="AO137" si="361">+SUM(((AK137*5.92%*53%)))</f>
        <v>7.8890245600000002</v>
      </c>
      <c r="AP137" s="43">
        <f t="shared" ref="AP137" si="362">+SUM(((AK137*2.08%*53%)))</f>
        <v>2.7718194399999998</v>
      </c>
      <c r="AQ137" s="43">
        <f>SUM(AM137:AP137)</f>
        <v>31.114829815</v>
      </c>
      <c r="AR137" s="44">
        <f>ROUNDUP(AL137,0)</f>
        <v>283</v>
      </c>
      <c r="AS137" s="41">
        <f>AK137</f>
        <v>251.435</v>
      </c>
      <c r="AT137" s="32">
        <f>AR137</f>
        <v>283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SFG-FRPKRG-MEM-BOR-75X69X10</v>
      </c>
      <c r="E138" s="17" t="str">
        <f t="shared" si="363"/>
        <v>Restonic Hotel Motel Pocketed Memory Regular Border 75X69X10</v>
      </c>
      <c r="F138" s="17" t="str">
        <f t="shared" si="363"/>
        <v>SFG-FRPKRG-MEM-BOR-75X69X10</v>
      </c>
      <c r="G138" s="17" t="str">
        <f t="shared" si="363"/>
        <v>Restonic Hotel Motel Pocketed Memory Regular Border 75X69X10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39" t="s">
        <v>698</v>
      </c>
      <c r="R138" s="39" t="s">
        <v>699</v>
      </c>
      <c r="S138" s="39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75X69X10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10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3"/>
      <c r="AJ138" s="43"/>
      <c r="AK138" s="43"/>
      <c r="AL138" s="43"/>
      <c r="AM138" s="43"/>
      <c r="AN138" s="43"/>
      <c r="AO138" s="43"/>
      <c r="AP138" s="43"/>
      <c r="AQ138" s="43"/>
      <c r="AR138" s="45"/>
      <c r="AS138" s="41">
        <f t="shared" ref="AS138:AT138" si="368">AS137</f>
        <v>251.435</v>
      </c>
      <c r="AT138" s="32">
        <f t="shared" si="368"/>
        <v>283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SFG-FRPKRG-MEM-BOR-75X69X10</v>
      </c>
      <c r="E139" s="17" t="str">
        <f t="shared" si="369"/>
        <v>Restonic Hotel Motel Pocketed Memory Regular Border 75X69X10</v>
      </c>
      <c r="F139" s="17" t="str">
        <f t="shared" si="369"/>
        <v>SFG-FRPKRG-MEM-BOR-75X69X10</v>
      </c>
      <c r="G139" s="17" t="str">
        <f t="shared" si="369"/>
        <v>Restonic Hotel Motel Pocketed Memory Regular Border 75X69X10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39" t="s">
        <v>18730</v>
      </c>
      <c r="R139" s="39" t="s">
        <v>34278</v>
      </c>
      <c r="S139" s="39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75X69X10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10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28.799284270000001</v>
      </c>
      <c r="AH139" s="20">
        <f t="shared" si="359"/>
        <v>212.88430932384003</v>
      </c>
      <c r="AI139" s="43"/>
      <c r="AJ139" s="43"/>
      <c r="AK139" s="43"/>
      <c r="AL139" s="43"/>
      <c r="AM139" s="43"/>
      <c r="AN139" s="43"/>
      <c r="AO139" s="43"/>
      <c r="AP139" s="43"/>
      <c r="AQ139" s="43"/>
      <c r="AR139" s="45"/>
      <c r="AS139" s="41">
        <f t="shared" ref="AS139:AT139" si="372">AS138</f>
        <v>251.435</v>
      </c>
      <c r="AT139" s="32">
        <f t="shared" si="372"/>
        <v>283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SFG-FRPKRG-MEM-BOR-75X69X10</v>
      </c>
      <c r="E140" s="17" t="str">
        <f t="shared" si="373"/>
        <v>Restonic Hotel Motel Pocketed Memory Regular Border 75X69X10</v>
      </c>
      <c r="F140" s="17" t="str">
        <f t="shared" si="373"/>
        <v>SFG-FRPKRG-MEM-BOR-75X69X10</v>
      </c>
      <c r="G140" s="17" t="str">
        <f t="shared" si="373"/>
        <v>Restonic Hotel Motel Pocketed Memory Regular Border 75X69X10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75X69X10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10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8.9990000000000006</v>
      </c>
      <c r="AH140" s="20">
        <f t="shared" si="359"/>
        <v>8.9990000000000006</v>
      </c>
      <c r="AI140" s="43"/>
      <c r="AJ140" s="43"/>
      <c r="AK140" s="43"/>
      <c r="AL140" s="43"/>
      <c r="AM140" s="43"/>
      <c r="AN140" s="43"/>
      <c r="AO140" s="43"/>
      <c r="AP140" s="43"/>
      <c r="AQ140" s="43"/>
      <c r="AR140" s="45"/>
      <c r="AS140" s="41">
        <f t="shared" ref="AS140:AT140" si="375">AS139</f>
        <v>251.435</v>
      </c>
      <c r="AT140" s="32">
        <f t="shared" si="375"/>
        <v>283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SFG-FRPKRG-MEM-BOR-75X69X10</v>
      </c>
      <c r="E141" s="17" t="str">
        <f t="shared" si="376"/>
        <v>Restonic Hotel Motel Pocketed Memory Regular Border 75X69X10</v>
      </c>
      <c r="F141" s="17" t="str">
        <f t="shared" si="376"/>
        <v>SFG-FRPKRG-MEM-BOR-75X69X10</v>
      </c>
      <c r="G141" s="17" t="str">
        <f t="shared" si="376"/>
        <v>Restonic Hotel Motel Pocketed Memory Regular Border 75X69X10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75X69X10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10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3"/>
      <c r="AJ141" s="43"/>
      <c r="AK141" s="43"/>
      <c r="AL141" s="43"/>
      <c r="AM141" s="43"/>
      <c r="AN141" s="43"/>
      <c r="AO141" s="43"/>
      <c r="AP141" s="43"/>
      <c r="AQ141" s="43"/>
      <c r="AR141" s="45"/>
      <c r="AS141" s="41">
        <f t="shared" ref="AS141:AT141" si="378">AS140</f>
        <v>251.435</v>
      </c>
      <c r="AT141" s="32">
        <f t="shared" si="378"/>
        <v>283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SFG-FRPKRG-MEM-BOR-75X69X10</v>
      </c>
      <c r="E142" s="17" t="str">
        <f t="shared" si="379"/>
        <v>Restonic Hotel Motel Pocketed Memory Regular Border 75X69X10</v>
      </c>
      <c r="F142" s="17" t="str">
        <f t="shared" si="379"/>
        <v>SFG-FRPKRG-MEM-BOR-75X69X10</v>
      </c>
      <c r="G142" s="17" t="str">
        <f t="shared" si="379"/>
        <v>Restonic Hotel Motel Pocketed Memory Regular Border 75X69X10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75X69X10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10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3"/>
      <c r="AJ142" s="43"/>
      <c r="AK142" s="43"/>
      <c r="AL142" s="43"/>
      <c r="AM142" s="43"/>
      <c r="AN142" s="43"/>
      <c r="AO142" s="43"/>
      <c r="AP142" s="43"/>
      <c r="AQ142" s="43"/>
      <c r="AR142" s="45"/>
      <c r="AS142" s="41">
        <f t="shared" ref="AS142:AT142" si="381">AS141</f>
        <v>251.435</v>
      </c>
      <c r="AT142" s="32">
        <f t="shared" si="381"/>
        <v>283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SFG-FRPKRG-MEM-BOR-75X69X10</v>
      </c>
      <c r="E143" s="17" t="str">
        <f t="shared" si="382"/>
        <v>Restonic Hotel Motel Pocketed Memory Regular Border 75X69X10</v>
      </c>
      <c r="F143" s="17" t="str">
        <f t="shared" si="382"/>
        <v>SFG-FRPKRG-MEM-BOR-75X69X10</v>
      </c>
      <c r="G143" s="17" t="str">
        <f t="shared" si="382"/>
        <v>Restonic Hotel Motel Pocketed Memory Regular Border 75X69X10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39" t="s">
        <v>18739</v>
      </c>
      <c r="R143" s="39" t="s">
        <v>34279</v>
      </c>
      <c r="S143" s="39" t="s">
        <v>192</v>
      </c>
      <c r="T143" s="40">
        <v>1.1599999999999999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75X69X10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10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1.1599999999999999</v>
      </c>
      <c r="AG143" s="26">
        <f>VLOOKUP(Q143,'SFG-RM'!A:B,2,0)</f>
        <v>14.621455289401199</v>
      </c>
      <c r="AH143" s="20">
        <f t="shared" si="359"/>
        <v>16.960888135705389</v>
      </c>
      <c r="AI143" s="43"/>
      <c r="AJ143" s="43"/>
      <c r="AK143" s="43"/>
      <c r="AL143" s="43"/>
      <c r="AM143" s="43"/>
      <c r="AN143" s="43"/>
      <c r="AO143" s="43"/>
      <c r="AP143" s="43"/>
      <c r="AQ143" s="43"/>
      <c r="AR143" s="45"/>
      <c r="AS143" s="41">
        <f t="shared" ref="AS143:AT143" si="384">AS142</f>
        <v>251.435</v>
      </c>
      <c r="AT143" s="32">
        <f t="shared" si="384"/>
        <v>283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SFG-FRPKRG-MEM-BOR-75X69X10</v>
      </c>
      <c r="E144" s="17" t="str">
        <f t="shared" si="385"/>
        <v>Restonic Hotel Motel Pocketed Memory Regular Border 75X69X10</v>
      </c>
      <c r="F144" s="17" t="str">
        <f t="shared" si="385"/>
        <v>SFG-FRPKRG-MEM-BOR-75X69X10</v>
      </c>
      <c r="G144" s="17" t="str">
        <f t="shared" si="385"/>
        <v>Restonic Hotel Motel Pocketed Memory Regular Border 75X69X10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75X69X10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10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3"/>
      <c r="AJ144" s="43"/>
      <c r="AK144" s="43"/>
      <c r="AL144" s="43"/>
      <c r="AM144" s="43"/>
      <c r="AN144" s="43"/>
      <c r="AO144" s="43"/>
      <c r="AP144" s="43"/>
      <c r="AQ144" s="43"/>
      <c r="AR144" s="45"/>
      <c r="AS144" s="41">
        <f t="shared" ref="AS144:AT144" si="387">AS143</f>
        <v>251.435</v>
      </c>
      <c r="AT144" s="32">
        <f t="shared" si="387"/>
        <v>283</v>
      </c>
    </row>
    <row r="146" spans="1:46">
      <c r="A146" s="15">
        <v>1</v>
      </c>
      <c r="B146" s="16">
        <v>17</v>
      </c>
      <c r="C146" s="16" t="s">
        <v>34276</v>
      </c>
      <c r="D146" s="42" t="s">
        <v>34296</v>
      </c>
      <c r="E146" s="42" t="s">
        <v>34336</v>
      </c>
      <c r="F146" s="17" t="str">
        <f>D146</f>
        <v>SFG-FRPKRG-MEM-BOR-78X33X10</v>
      </c>
      <c r="G146" s="17" t="str">
        <f>E146</f>
        <v>Restonic Hotel Motel Pocketed Memory Regular Border 78X33X10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78X33X10</v>
      </c>
      <c r="Y146" s="31" t="str">
        <f>LEFT(X146,2)</f>
        <v>78</v>
      </c>
      <c r="Z146" s="31" t="str">
        <f>MID(X146,4,2)</f>
        <v>33</v>
      </c>
      <c r="AA146" s="31" t="str">
        <f>RIGHT(X146,2)</f>
        <v>10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3">
        <f>SUM(AH146:AH153)</f>
        <v>203.13873742675537</v>
      </c>
      <c r="AJ146" s="43">
        <f>ROUND(AI146,3)</f>
        <v>203.13900000000001</v>
      </c>
      <c r="AK146" s="43">
        <f>AJ146</f>
        <v>203.13900000000001</v>
      </c>
      <c r="AL146" s="43">
        <f>+AK146+AQ146</f>
        <v>228.27724811100001</v>
      </c>
      <c r="AM146" s="43">
        <f>+SUM(((AK146*3%*18%)))</f>
        <v>1.0969506</v>
      </c>
      <c r="AN146" s="43">
        <f t="shared" ref="AN146" si="389">+SUM(((AK146*14.33%*53%)))</f>
        <v>15.428203911000004</v>
      </c>
      <c r="AO146" s="43">
        <f t="shared" ref="AO146" si="390">+SUM(((AK146*5.92%*53%)))</f>
        <v>6.3736892640000011</v>
      </c>
      <c r="AP146" s="43">
        <f t="shared" ref="AP146" si="391">+SUM(((AK146*2.08%*53%)))</f>
        <v>2.2394043360000002</v>
      </c>
      <c r="AQ146" s="43">
        <f>SUM(AM146:AP146)</f>
        <v>25.138248111000003</v>
      </c>
      <c r="AR146" s="44">
        <f>ROUNDUP(AL146,0)</f>
        <v>229</v>
      </c>
      <c r="AS146" s="41">
        <f>AK146</f>
        <v>203.13900000000001</v>
      </c>
      <c r="AT146" s="32">
        <f>AR146</f>
        <v>229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SFG-FRPKRG-MEM-BOR-78X33X10</v>
      </c>
      <c r="E147" s="17" t="str">
        <f t="shared" si="392"/>
        <v>Restonic Hotel Motel Pocketed Memory Regular Border 78X33X10</v>
      </c>
      <c r="F147" s="17" t="str">
        <f t="shared" si="392"/>
        <v>SFG-FRPKRG-MEM-BOR-78X33X10</v>
      </c>
      <c r="G147" s="17" t="str">
        <f t="shared" si="392"/>
        <v>Restonic Hotel Motel Pocketed Memory Regular Border 78X33X10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78X33X10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10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3"/>
      <c r="AJ147" s="43"/>
      <c r="AK147" s="43"/>
      <c r="AL147" s="43"/>
      <c r="AM147" s="43"/>
      <c r="AN147" s="43"/>
      <c r="AO147" s="43"/>
      <c r="AP147" s="43"/>
      <c r="AQ147" s="43"/>
      <c r="AR147" s="45"/>
      <c r="AS147" s="41">
        <f t="shared" ref="AS147:AT147" si="397">AS146</f>
        <v>203.13900000000001</v>
      </c>
      <c r="AT147" s="32">
        <f t="shared" si="397"/>
        <v>229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SFG-FRPKRG-MEM-BOR-78X33X10</v>
      </c>
      <c r="E148" s="17" t="str">
        <f t="shared" si="398"/>
        <v>Restonic Hotel Motel Pocketed Memory Regular Border 78X33X10</v>
      </c>
      <c r="F148" s="17" t="str">
        <f t="shared" si="398"/>
        <v>SFG-FRPKRG-MEM-BOR-78X33X10</v>
      </c>
      <c r="G148" s="17" t="str">
        <f t="shared" si="398"/>
        <v>Restonic Hotel Motel Pocketed Memory Regular Border 78X33X10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18730</v>
      </c>
      <c r="R148" s="39" t="s">
        <v>34278</v>
      </c>
      <c r="S148" s="39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78X33X10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10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28.799284270000001</v>
      </c>
      <c r="AH148" s="20">
        <f t="shared" si="388"/>
        <v>164.58790960305001</v>
      </c>
      <c r="AI148" s="43"/>
      <c r="AJ148" s="43"/>
      <c r="AK148" s="43"/>
      <c r="AL148" s="43"/>
      <c r="AM148" s="43"/>
      <c r="AN148" s="43"/>
      <c r="AO148" s="43"/>
      <c r="AP148" s="43"/>
      <c r="AQ148" s="43"/>
      <c r="AR148" s="45"/>
      <c r="AS148" s="41">
        <f t="shared" ref="AS148:AT148" si="401">AS147</f>
        <v>203.13900000000001</v>
      </c>
      <c r="AT148" s="32">
        <f t="shared" si="401"/>
        <v>229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SFG-FRPKRG-MEM-BOR-78X33X10</v>
      </c>
      <c r="E149" s="17" t="str">
        <f t="shared" si="402"/>
        <v>Restonic Hotel Motel Pocketed Memory Regular Border 78X33X10</v>
      </c>
      <c r="F149" s="17" t="str">
        <f t="shared" si="402"/>
        <v>SFG-FRPKRG-MEM-BOR-78X33X10</v>
      </c>
      <c r="G149" s="17" t="str">
        <f t="shared" si="402"/>
        <v>Restonic Hotel Motel Pocketed Memory Regular Border 78X33X10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78X33X10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10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8.9990000000000006</v>
      </c>
      <c r="AH149" s="20">
        <f t="shared" si="388"/>
        <v>8.9990000000000006</v>
      </c>
      <c r="AI149" s="43"/>
      <c r="AJ149" s="43"/>
      <c r="AK149" s="43"/>
      <c r="AL149" s="43"/>
      <c r="AM149" s="43"/>
      <c r="AN149" s="43"/>
      <c r="AO149" s="43"/>
      <c r="AP149" s="43"/>
      <c r="AQ149" s="43"/>
      <c r="AR149" s="45"/>
      <c r="AS149" s="41">
        <f t="shared" ref="AS149:AT149" si="404">AS148</f>
        <v>203.13900000000001</v>
      </c>
      <c r="AT149" s="32">
        <f t="shared" si="404"/>
        <v>229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SFG-FRPKRG-MEM-BOR-78X33X10</v>
      </c>
      <c r="E150" s="17" t="str">
        <f t="shared" si="405"/>
        <v>Restonic Hotel Motel Pocketed Memory Regular Border 78X33X10</v>
      </c>
      <c r="F150" s="17" t="str">
        <f t="shared" si="405"/>
        <v>SFG-FRPKRG-MEM-BOR-78X33X10</v>
      </c>
      <c r="G150" s="17" t="str">
        <f t="shared" si="405"/>
        <v>Restonic Hotel Motel Pocketed Memory Regular Border 78X33X10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78X33X10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10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3"/>
      <c r="AJ150" s="43"/>
      <c r="AK150" s="43"/>
      <c r="AL150" s="43"/>
      <c r="AM150" s="43"/>
      <c r="AN150" s="43"/>
      <c r="AO150" s="43"/>
      <c r="AP150" s="43"/>
      <c r="AQ150" s="43"/>
      <c r="AR150" s="45"/>
      <c r="AS150" s="41">
        <f t="shared" ref="AS150:AT150" si="407">AS149</f>
        <v>203.13900000000001</v>
      </c>
      <c r="AT150" s="32">
        <f t="shared" si="407"/>
        <v>229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SFG-FRPKRG-MEM-BOR-78X33X10</v>
      </c>
      <c r="E151" s="17" t="str">
        <f t="shared" si="408"/>
        <v>Restonic Hotel Motel Pocketed Memory Regular Border 78X33X10</v>
      </c>
      <c r="F151" s="17" t="str">
        <f t="shared" si="408"/>
        <v>SFG-FRPKRG-MEM-BOR-78X33X10</v>
      </c>
      <c r="G151" s="17" t="str">
        <f t="shared" si="408"/>
        <v>Restonic Hotel Motel Pocketed Memory Regular Border 78X33X10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78X33X10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10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3"/>
      <c r="AJ151" s="43"/>
      <c r="AK151" s="43"/>
      <c r="AL151" s="43"/>
      <c r="AM151" s="43"/>
      <c r="AN151" s="43"/>
      <c r="AO151" s="43"/>
      <c r="AP151" s="43"/>
      <c r="AQ151" s="43"/>
      <c r="AR151" s="45"/>
      <c r="AS151" s="41">
        <f t="shared" ref="AS151:AT151" si="410">AS150</f>
        <v>203.13900000000001</v>
      </c>
      <c r="AT151" s="32">
        <f t="shared" si="410"/>
        <v>229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SFG-FRPKRG-MEM-BOR-78X33X10</v>
      </c>
      <c r="E152" s="17" t="str">
        <f t="shared" si="411"/>
        <v>Restonic Hotel Motel Pocketed Memory Regular Border 78X33X10</v>
      </c>
      <c r="F152" s="17" t="str">
        <f t="shared" si="411"/>
        <v>SFG-FRPKRG-MEM-BOR-78X33X10</v>
      </c>
      <c r="G152" s="17" t="str">
        <f t="shared" si="411"/>
        <v>Restonic Hotel Motel Pocketed Memory Regular Border 78X33X10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18739</v>
      </c>
      <c r="R152" s="39" t="s">
        <v>34279</v>
      </c>
      <c r="S152" s="39" t="s">
        <v>192</v>
      </c>
      <c r="T152" s="40">
        <v>1.1599999999999999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78X33X10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10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1.1599999999999999</v>
      </c>
      <c r="AG152" s="26">
        <f>VLOOKUP(Q152,'SFG-RM'!A:B,2,0)</f>
        <v>14.621455289401199</v>
      </c>
      <c r="AH152" s="20">
        <f t="shared" si="388"/>
        <v>16.960888135705389</v>
      </c>
      <c r="AI152" s="43"/>
      <c r="AJ152" s="43"/>
      <c r="AK152" s="43"/>
      <c r="AL152" s="43"/>
      <c r="AM152" s="43"/>
      <c r="AN152" s="43"/>
      <c r="AO152" s="43"/>
      <c r="AP152" s="43"/>
      <c r="AQ152" s="43"/>
      <c r="AR152" s="45"/>
      <c r="AS152" s="41">
        <f t="shared" ref="AS152:AT152" si="413">AS151</f>
        <v>203.13900000000001</v>
      </c>
      <c r="AT152" s="32">
        <f t="shared" si="413"/>
        <v>229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SFG-FRPKRG-MEM-BOR-78X33X10</v>
      </c>
      <c r="E153" s="17" t="str">
        <f t="shared" si="414"/>
        <v>Restonic Hotel Motel Pocketed Memory Regular Border 78X33X10</v>
      </c>
      <c r="F153" s="17" t="str">
        <f t="shared" si="414"/>
        <v>SFG-FRPKRG-MEM-BOR-78X33X10</v>
      </c>
      <c r="G153" s="17" t="str">
        <f t="shared" si="414"/>
        <v>Restonic Hotel Motel Pocketed Memory Regular Border 78X33X10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78X33X10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10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3"/>
      <c r="AJ153" s="43"/>
      <c r="AK153" s="43"/>
      <c r="AL153" s="43"/>
      <c r="AM153" s="43"/>
      <c r="AN153" s="43"/>
      <c r="AO153" s="43"/>
      <c r="AP153" s="43"/>
      <c r="AQ153" s="43"/>
      <c r="AR153" s="45"/>
      <c r="AS153" s="41">
        <f t="shared" ref="AS153:AT153" si="416">AS152</f>
        <v>203.13900000000001</v>
      </c>
      <c r="AT153" s="32">
        <f t="shared" si="416"/>
        <v>229</v>
      </c>
    </row>
    <row r="155" spans="1:46">
      <c r="A155" s="15">
        <v>1</v>
      </c>
      <c r="B155" s="16">
        <v>18</v>
      </c>
      <c r="C155" s="16" t="s">
        <v>34276</v>
      </c>
      <c r="D155" s="42" t="s">
        <v>34297</v>
      </c>
      <c r="E155" s="42" t="s">
        <v>34337</v>
      </c>
      <c r="F155" s="17" t="str">
        <f>D155</f>
        <v>SFG-FRPKRG-MEM-BOR-78X39X10</v>
      </c>
      <c r="G155" s="17" t="str">
        <f>E155</f>
        <v>Restonic Hotel Motel Pocketed Memory Regular Border 78X39X10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39" t="s">
        <v>1659</v>
      </c>
      <c r="R155" s="39" t="s">
        <v>1660</v>
      </c>
      <c r="S155" s="39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78X39X10</v>
      </c>
      <c r="Y155" s="31" t="str">
        <f>LEFT(X155,2)</f>
        <v>78</v>
      </c>
      <c r="Z155" s="31" t="str">
        <f>MID(X155,4,2)</f>
        <v>39</v>
      </c>
      <c r="AA155" s="31" t="str">
        <f>RIGHT(X155,2)</f>
        <v>10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3">
        <f>SUM(AH155:AH162)</f>
        <v>211.92251912910541</v>
      </c>
      <c r="AJ155" s="43">
        <f>ROUND(AI155,3)</f>
        <v>211.923</v>
      </c>
      <c r="AK155" s="43">
        <f>AJ155</f>
        <v>211.923</v>
      </c>
      <c r="AL155" s="43">
        <f>+AK155+AQ155</f>
        <v>238.14825932700001</v>
      </c>
      <c r="AM155" s="43">
        <f>+SUM(((AK155*3%*18%)))</f>
        <v>1.1443842</v>
      </c>
      <c r="AN155" s="43">
        <f t="shared" ref="AN155" si="418">+SUM(((AK155*14.33%*53%)))</f>
        <v>16.095339927000001</v>
      </c>
      <c r="AO155" s="43">
        <f t="shared" ref="AO155" si="419">+SUM(((AK155*5.92%*53%)))</f>
        <v>6.649296048000001</v>
      </c>
      <c r="AP155" s="43">
        <f t="shared" ref="AP155" si="420">+SUM(((AK155*2.08%*53%)))</f>
        <v>2.3362391519999997</v>
      </c>
      <c r="AQ155" s="43">
        <f>SUM(AM155:AP155)</f>
        <v>26.225259327000003</v>
      </c>
      <c r="AR155" s="44">
        <f>ROUNDUP(AL155,0)</f>
        <v>239</v>
      </c>
      <c r="AS155" s="41">
        <f>AK155</f>
        <v>211.923</v>
      </c>
      <c r="AT155" s="32">
        <f>AR155</f>
        <v>239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SFG-FRPKRG-MEM-BOR-78X39X10</v>
      </c>
      <c r="E156" s="17" t="str">
        <f t="shared" si="421"/>
        <v>Restonic Hotel Motel Pocketed Memory Regular Border 78X39X10</v>
      </c>
      <c r="F156" s="17" t="str">
        <f t="shared" si="421"/>
        <v>SFG-FRPKRG-MEM-BOR-78X39X10</v>
      </c>
      <c r="G156" s="17" t="str">
        <f t="shared" si="421"/>
        <v>Restonic Hotel Motel Pocketed Memory Regular Border 78X39X10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39" t="s">
        <v>698</v>
      </c>
      <c r="R156" s="39" t="s">
        <v>699</v>
      </c>
      <c r="S156" s="39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78X39X10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10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3"/>
      <c r="AJ156" s="43"/>
      <c r="AK156" s="43"/>
      <c r="AL156" s="43"/>
      <c r="AM156" s="43"/>
      <c r="AN156" s="43"/>
      <c r="AO156" s="43"/>
      <c r="AP156" s="43"/>
      <c r="AQ156" s="43"/>
      <c r="AR156" s="45"/>
      <c r="AS156" s="41">
        <f t="shared" ref="AS156:AT156" si="426">AS155</f>
        <v>211.923</v>
      </c>
      <c r="AT156" s="32">
        <f t="shared" si="426"/>
        <v>239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SFG-FRPKRG-MEM-BOR-78X39X10</v>
      </c>
      <c r="E157" s="17" t="str">
        <f t="shared" si="427"/>
        <v>Restonic Hotel Motel Pocketed Memory Regular Border 78X39X10</v>
      </c>
      <c r="F157" s="17" t="str">
        <f t="shared" si="427"/>
        <v>SFG-FRPKRG-MEM-BOR-78X39X10</v>
      </c>
      <c r="G157" s="17" t="str">
        <f t="shared" si="427"/>
        <v>Restonic Hotel Motel Pocketed Memory Regular Border 78X39X10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39" t="s">
        <v>18730</v>
      </c>
      <c r="R157" s="39" t="s">
        <v>34278</v>
      </c>
      <c r="S157" s="39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78X39X10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10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28.799284270000001</v>
      </c>
      <c r="AH157" s="20">
        <f t="shared" si="417"/>
        <v>173.37169130540002</v>
      </c>
      <c r="AI157" s="43"/>
      <c r="AJ157" s="43"/>
      <c r="AK157" s="43"/>
      <c r="AL157" s="43"/>
      <c r="AM157" s="43"/>
      <c r="AN157" s="43"/>
      <c r="AO157" s="43"/>
      <c r="AP157" s="43"/>
      <c r="AQ157" s="43"/>
      <c r="AR157" s="45"/>
      <c r="AS157" s="41">
        <f t="shared" ref="AS157:AT157" si="430">AS156</f>
        <v>211.923</v>
      </c>
      <c r="AT157" s="32">
        <f t="shared" si="430"/>
        <v>239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SFG-FRPKRG-MEM-BOR-78X39X10</v>
      </c>
      <c r="E158" s="17" t="str">
        <f t="shared" si="431"/>
        <v>Restonic Hotel Motel Pocketed Memory Regular Border 78X39X10</v>
      </c>
      <c r="F158" s="17" t="str">
        <f t="shared" si="431"/>
        <v>SFG-FRPKRG-MEM-BOR-78X39X10</v>
      </c>
      <c r="G158" s="17" t="str">
        <f t="shared" si="431"/>
        <v>Restonic Hotel Motel Pocketed Memory Regular Border 78X39X10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78X39X10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10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8.9990000000000006</v>
      </c>
      <c r="AH158" s="20">
        <f t="shared" si="417"/>
        <v>8.9990000000000006</v>
      </c>
      <c r="AI158" s="43"/>
      <c r="AJ158" s="43"/>
      <c r="AK158" s="43"/>
      <c r="AL158" s="43"/>
      <c r="AM158" s="43"/>
      <c r="AN158" s="43"/>
      <c r="AO158" s="43"/>
      <c r="AP158" s="43"/>
      <c r="AQ158" s="43"/>
      <c r="AR158" s="45"/>
      <c r="AS158" s="41">
        <f t="shared" ref="AS158:AT158" si="433">AS157</f>
        <v>211.923</v>
      </c>
      <c r="AT158" s="32">
        <f t="shared" si="433"/>
        <v>239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SFG-FRPKRG-MEM-BOR-78X39X10</v>
      </c>
      <c r="E159" s="17" t="str">
        <f t="shared" si="434"/>
        <v>Restonic Hotel Motel Pocketed Memory Regular Border 78X39X10</v>
      </c>
      <c r="F159" s="17" t="str">
        <f t="shared" si="434"/>
        <v>SFG-FRPKRG-MEM-BOR-78X39X10</v>
      </c>
      <c r="G159" s="17" t="str">
        <f t="shared" si="434"/>
        <v>Restonic Hotel Motel Pocketed Memory Regular Border 78X39X10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78X39X10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10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3"/>
      <c r="AJ159" s="43"/>
      <c r="AK159" s="43"/>
      <c r="AL159" s="43"/>
      <c r="AM159" s="43"/>
      <c r="AN159" s="43"/>
      <c r="AO159" s="43"/>
      <c r="AP159" s="43"/>
      <c r="AQ159" s="43"/>
      <c r="AR159" s="45"/>
      <c r="AS159" s="41">
        <f t="shared" ref="AS159:AT159" si="436">AS158</f>
        <v>211.923</v>
      </c>
      <c r="AT159" s="32">
        <f t="shared" si="436"/>
        <v>239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SFG-FRPKRG-MEM-BOR-78X39X10</v>
      </c>
      <c r="E160" s="17" t="str">
        <f t="shared" si="437"/>
        <v>Restonic Hotel Motel Pocketed Memory Regular Border 78X39X10</v>
      </c>
      <c r="F160" s="17" t="str">
        <f t="shared" si="437"/>
        <v>SFG-FRPKRG-MEM-BOR-78X39X10</v>
      </c>
      <c r="G160" s="17" t="str">
        <f t="shared" si="437"/>
        <v>Restonic Hotel Motel Pocketed Memory Regular Border 78X39X10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78X39X10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10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3"/>
      <c r="AJ160" s="43"/>
      <c r="AK160" s="43"/>
      <c r="AL160" s="43"/>
      <c r="AM160" s="43"/>
      <c r="AN160" s="43"/>
      <c r="AO160" s="43"/>
      <c r="AP160" s="43"/>
      <c r="AQ160" s="43"/>
      <c r="AR160" s="45"/>
      <c r="AS160" s="41">
        <f t="shared" ref="AS160:AT160" si="439">AS159</f>
        <v>211.923</v>
      </c>
      <c r="AT160" s="32">
        <f t="shared" si="439"/>
        <v>239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SFG-FRPKRG-MEM-BOR-78X39X10</v>
      </c>
      <c r="E161" s="17" t="str">
        <f t="shared" si="440"/>
        <v>Restonic Hotel Motel Pocketed Memory Regular Border 78X39X10</v>
      </c>
      <c r="F161" s="17" t="str">
        <f t="shared" si="440"/>
        <v>SFG-FRPKRG-MEM-BOR-78X39X10</v>
      </c>
      <c r="G161" s="17" t="str">
        <f t="shared" si="440"/>
        <v>Restonic Hotel Motel Pocketed Memory Regular Border 78X39X10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39" t="s">
        <v>18739</v>
      </c>
      <c r="R161" s="39" t="s">
        <v>34279</v>
      </c>
      <c r="S161" s="39" t="s">
        <v>192</v>
      </c>
      <c r="T161" s="40">
        <v>1.1599999999999999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78X39X10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10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1.1599999999999999</v>
      </c>
      <c r="AG161" s="26">
        <f>VLOOKUP(Q161,'SFG-RM'!A:B,2,0)</f>
        <v>14.621455289401199</v>
      </c>
      <c r="AH161" s="20">
        <f t="shared" si="417"/>
        <v>16.960888135705389</v>
      </c>
      <c r="AI161" s="43"/>
      <c r="AJ161" s="43"/>
      <c r="AK161" s="43"/>
      <c r="AL161" s="43"/>
      <c r="AM161" s="43"/>
      <c r="AN161" s="43"/>
      <c r="AO161" s="43"/>
      <c r="AP161" s="43"/>
      <c r="AQ161" s="43"/>
      <c r="AR161" s="45"/>
      <c r="AS161" s="41">
        <f t="shared" ref="AS161:AT161" si="442">AS160</f>
        <v>211.923</v>
      </c>
      <c r="AT161" s="32">
        <f t="shared" si="442"/>
        <v>239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SFG-FRPKRG-MEM-BOR-78X39X10</v>
      </c>
      <c r="E162" s="17" t="str">
        <f t="shared" si="443"/>
        <v>Restonic Hotel Motel Pocketed Memory Regular Border 78X39X10</v>
      </c>
      <c r="F162" s="17" t="str">
        <f t="shared" si="443"/>
        <v>SFG-FRPKRG-MEM-BOR-78X39X10</v>
      </c>
      <c r="G162" s="17" t="str">
        <f t="shared" si="443"/>
        <v>Restonic Hotel Motel Pocketed Memory Regular Border 78X39X10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78X39X10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10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3"/>
      <c r="AJ162" s="43"/>
      <c r="AK162" s="43"/>
      <c r="AL162" s="43"/>
      <c r="AM162" s="43"/>
      <c r="AN162" s="43"/>
      <c r="AO162" s="43"/>
      <c r="AP162" s="43"/>
      <c r="AQ162" s="43"/>
      <c r="AR162" s="45"/>
      <c r="AS162" s="41">
        <f t="shared" ref="AS162:AT162" si="445">AS161</f>
        <v>211.923</v>
      </c>
      <c r="AT162" s="32">
        <f t="shared" si="445"/>
        <v>239</v>
      </c>
    </row>
    <row r="164" spans="1:46">
      <c r="A164" s="15">
        <v>1</v>
      </c>
      <c r="B164" s="16">
        <v>19</v>
      </c>
      <c r="C164" s="16" t="s">
        <v>34276</v>
      </c>
      <c r="D164" s="42" t="s">
        <v>34298</v>
      </c>
      <c r="E164" s="42" t="s">
        <v>34338</v>
      </c>
      <c r="F164" s="17" t="str">
        <f>D164</f>
        <v>SFG-FRPKRG-MEM-BOR-78X45X10</v>
      </c>
      <c r="G164" s="17" t="str">
        <f>E164</f>
        <v>Restonic Hotel Motel Pocketed Memory Regular Border 78X45X10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39" t="s">
        <v>1659</v>
      </c>
      <c r="R164" s="39" t="s">
        <v>1660</v>
      </c>
      <c r="S164" s="39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78X45X10</v>
      </c>
      <c r="Y164" s="31" t="str">
        <f>LEFT(X164,2)</f>
        <v>78</v>
      </c>
      <c r="Z164" s="31" t="str">
        <f>MID(X164,4,2)</f>
        <v>45</v>
      </c>
      <c r="AA164" s="31" t="str">
        <f>RIGHT(X164,2)</f>
        <v>10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3">
        <f>SUM(AH164:AH171)</f>
        <v>220.70630083145539</v>
      </c>
      <c r="AJ164" s="43">
        <f>ROUND(AI164,3)</f>
        <v>220.70599999999999</v>
      </c>
      <c r="AK164" s="43">
        <f>AJ164</f>
        <v>220.70599999999999</v>
      </c>
      <c r="AL164" s="43">
        <f>+AK164+AQ164</f>
        <v>248.01814679399999</v>
      </c>
      <c r="AM164" s="43">
        <f>+SUM(((AK164*3%*18%)))</f>
        <v>1.1918123999999999</v>
      </c>
      <c r="AN164" s="43">
        <f t="shared" ref="AN164" si="447">+SUM(((AK164*14.33%*53%)))</f>
        <v>16.762399994000003</v>
      </c>
      <c r="AO164" s="43">
        <f t="shared" ref="AO164" si="448">+SUM(((AK164*5.92%*53%)))</f>
        <v>6.9248714560000009</v>
      </c>
      <c r="AP164" s="43">
        <f t="shared" ref="AP164" si="449">+SUM(((AK164*2.08%*53%)))</f>
        <v>2.4330629439999996</v>
      </c>
      <c r="AQ164" s="43">
        <f>SUM(AM164:AP164)</f>
        <v>27.312146794000004</v>
      </c>
      <c r="AR164" s="44">
        <f>ROUNDUP(AL164,0)</f>
        <v>249</v>
      </c>
      <c r="AS164" s="41">
        <f>AK164</f>
        <v>220.70599999999999</v>
      </c>
      <c r="AT164" s="32">
        <f>AR164</f>
        <v>249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SFG-FRPKRG-MEM-BOR-78X45X10</v>
      </c>
      <c r="E165" s="17" t="str">
        <f t="shared" si="450"/>
        <v>Restonic Hotel Motel Pocketed Memory Regular Border 78X45X10</v>
      </c>
      <c r="F165" s="17" t="str">
        <f t="shared" si="450"/>
        <v>SFG-FRPKRG-MEM-BOR-78X45X10</v>
      </c>
      <c r="G165" s="17" t="str">
        <f t="shared" si="450"/>
        <v>Restonic Hotel Motel Pocketed Memory Regular Border 78X45X10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39" t="s">
        <v>698</v>
      </c>
      <c r="R165" s="39" t="s">
        <v>699</v>
      </c>
      <c r="S165" s="39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78X45X10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10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3"/>
      <c r="AJ165" s="43"/>
      <c r="AK165" s="43"/>
      <c r="AL165" s="43"/>
      <c r="AM165" s="43"/>
      <c r="AN165" s="43"/>
      <c r="AO165" s="43"/>
      <c r="AP165" s="43"/>
      <c r="AQ165" s="43"/>
      <c r="AR165" s="45"/>
      <c r="AS165" s="41">
        <f t="shared" ref="AS165:AT165" si="455">AS164</f>
        <v>220.70599999999999</v>
      </c>
      <c r="AT165" s="32">
        <f t="shared" si="455"/>
        <v>249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SFG-FRPKRG-MEM-BOR-78X45X10</v>
      </c>
      <c r="E166" s="17" t="str">
        <f t="shared" si="456"/>
        <v>Restonic Hotel Motel Pocketed Memory Regular Border 78X45X10</v>
      </c>
      <c r="F166" s="17" t="str">
        <f t="shared" si="456"/>
        <v>SFG-FRPKRG-MEM-BOR-78X45X10</v>
      </c>
      <c r="G166" s="17" t="str">
        <f t="shared" si="456"/>
        <v>Restonic Hotel Motel Pocketed Memory Regular Border 78X45X10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39" t="s">
        <v>18730</v>
      </c>
      <c r="R166" s="39" t="s">
        <v>34278</v>
      </c>
      <c r="S166" s="39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78X45X10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10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28.799284270000001</v>
      </c>
      <c r="AH166" s="20">
        <f t="shared" si="446"/>
        <v>182.15547300775</v>
      </c>
      <c r="AI166" s="43"/>
      <c r="AJ166" s="43"/>
      <c r="AK166" s="43"/>
      <c r="AL166" s="43"/>
      <c r="AM166" s="43"/>
      <c r="AN166" s="43"/>
      <c r="AO166" s="43"/>
      <c r="AP166" s="43"/>
      <c r="AQ166" s="43"/>
      <c r="AR166" s="45"/>
      <c r="AS166" s="41">
        <f t="shared" ref="AS166:AT166" si="459">AS165</f>
        <v>220.70599999999999</v>
      </c>
      <c r="AT166" s="32">
        <f t="shared" si="459"/>
        <v>249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SFG-FRPKRG-MEM-BOR-78X45X10</v>
      </c>
      <c r="E167" s="17" t="str">
        <f t="shared" si="460"/>
        <v>Restonic Hotel Motel Pocketed Memory Regular Border 78X45X10</v>
      </c>
      <c r="F167" s="17" t="str">
        <f t="shared" si="460"/>
        <v>SFG-FRPKRG-MEM-BOR-78X45X10</v>
      </c>
      <c r="G167" s="17" t="str">
        <f t="shared" si="460"/>
        <v>Restonic Hotel Motel Pocketed Memory Regular Border 78X45X10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78X45X10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10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8.9990000000000006</v>
      </c>
      <c r="AH167" s="20">
        <f t="shared" si="446"/>
        <v>8.9990000000000006</v>
      </c>
      <c r="AI167" s="43"/>
      <c r="AJ167" s="43"/>
      <c r="AK167" s="43"/>
      <c r="AL167" s="43"/>
      <c r="AM167" s="43"/>
      <c r="AN167" s="43"/>
      <c r="AO167" s="43"/>
      <c r="AP167" s="43"/>
      <c r="AQ167" s="43"/>
      <c r="AR167" s="45"/>
      <c r="AS167" s="41">
        <f t="shared" ref="AS167:AT167" si="462">AS166</f>
        <v>220.70599999999999</v>
      </c>
      <c r="AT167" s="32">
        <f t="shared" si="462"/>
        <v>249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SFG-FRPKRG-MEM-BOR-78X45X10</v>
      </c>
      <c r="E168" s="17" t="str">
        <f t="shared" si="463"/>
        <v>Restonic Hotel Motel Pocketed Memory Regular Border 78X45X10</v>
      </c>
      <c r="F168" s="17" t="str">
        <f t="shared" si="463"/>
        <v>SFG-FRPKRG-MEM-BOR-78X45X10</v>
      </c>
      <c r="G168" s="17" t="str">
        <f t="shared" si="463"/>
        <v>Restonic Hotel Motel Pocketed Memory Regular Border 78X45X10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78X45X10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10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3"/>
      <c r="AJ168" s="43"/>
      <c r="AK168" s="43"/>
      <c r="AL168" s="43"/>
      <c r="AM168" s="43"/>
      <c r="AN168" s="43"/>
      <c r="AO168" s="43"/>
      <c r="AP168" s="43"/>
      <c r="AQ168" s="43"/>
      <c r="AR168" s="45"/>
      <c r="AS168" s="41">
        <f t="shared" ref="AS168:AT168" si="465">AS167</f>
        <v>220.70599999999999</v>
      </c>
      <c r="AT168" s="32">
        <f t="shared" si="465"/>
        <v>249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SFG-FRPKRG-MEM-BOR-78X45X10</v>
      </c>
      <c r="E169" s="17" t="str">
        <f t="shared" si="466"/>
        <v>Restonic Hotel Motel Pocketed Memory Regular Border 78X45X10</v>
      </c>
      <c r="F169" s="17" t="str">
        <f t="shared" si="466"/>
        <v>SFG-FRPKRG-MEM-BOR-78X45X10</v>
      </c>
      <c r="G169" s="17" t="str">
        <f t="shared" si="466"/>
        <v>Restonic Hotel Motel Pocketed Memory Regular Border 78X45X10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78X45X10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10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3"/>
      <c r="AJ169" s="43"/>
      <c r="AK169" s="43"/>
      <c r="AL169" s="43"/>
      <c r="AM169" s="43"/>
      <c r="AN169" s="43"/>
      <c r="AO169" s="43"/>
      <c r="AP169" s="43"/>
      <c r="AQ169" s="43"/>
      <c r="AR169" s="45"/>
      <c r="AS169" s="41">
        <f t="shared" ref="AS169:AT169" si="468">AS168</f>
        <v>220.70599999999999</v>
      </c>
      <c r="AT169" s="32">
        <f t="shared" si="468"/>
        <v>249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SFG-FRPKRG-MEM-BOR-78X45X10</v>
      </c>
      <c r="E170" s="17" t="str">
        <f t="shared" si="469"/>
        <v>Restonic Hotel Motel Pocketed Memory Regular Border 78X45X10</v>
      </c>
      <c r="F170" s="17" t="str">
        <f t="shared" si="469"/>
        <v>SFG-FRPKRG-MEM-BOR-78X45X10</v>
      </c>
      <c r="G170" s="17" t="str">
        <f t="shared" si="469"/>
        <v>Restonic Hotel Motel Pocketed Memory Regular Border 78X45X10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39" t="s">
        <v>18739</v>
      </c>
      <c r="R170" s="39" t="s">
        <v>34279</v>
      </c>
      <c r="S170" s="39" t="s">
        <v>192</v>
      </c>
      <c r="T170" s="40">
        <v>1.1599999999999999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78X45X10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10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1.1599999999999999</v>
      </c>
      <c r="AG170" s="26">
        <f>VLOOKUP(Q170,'SFG-RM'!A:B,2,0)</f>
        <v>14.621455289401199</v>
      </c>
      <c r="AH170" s="20">
        <f t="shared" si="446"/>
        <v>16.960888135705389</v>
      </c>
      <c r="AI170" s="43"/>
      <c r="AJ170" s="43"/>
      <c r="AK170" s="43"/>
      <c r="AL170" s="43"/>
      <c r="AM170" s="43"/>
      <c r="AN170" s="43"/>
      <c r="AO170" s="43"/>
      <c r="AP170" s="43"/>
      <c r="AQ170" s="43"/>
      <c r="AR170" s="45"/>
      <c r="AS170" s="41">
        <f t="shared" ref="AS170:AT170" si="471">AS169</f>
        <v>220.70599999999999</v>
      </c>
      <c r="AT170" s="32">
        <f t="shared" si="471"/>
        <v>249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SFG-FRPKRG-MEM-BOR-78X45X10</v>
      </c>
      <c r="E171" s="17" t="str">
        <f t="shared" si="472"/>
        <v>Restonic Hotel Motel Pocketed Memory Regular Border 78X45X10</v>
      </c>
      <c r="F171" s="17" t="str">
        <f t="shared" si="472"/>
        <v>SFG-FRPKRG-MEM-BOR-78X45X10</v>
      </c>
      <c r="G171" s="17" t="str">
        <f t="shared" si="472"/>
        <v>Restonic Hotel Motel Pocketed Memory Regular Border 78X45X10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78X45X10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10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3"/>
      <c r="AJ171" s="43"/>
      <c r="AK171" s="43"/>
      <c r="AL171" s="43"/>
      <c r="AM171" s="43"/>
      <c r="AN171" s="43"/>
      <c r="AO171" s="43"/>
      <c r="AP171" s="43"/>
      <c r="AQ171" s="43"/>
      <c r="AR171" s="45"/>
      <c r="AS171" s="41">
        <f t="shared" ref="AS171:AT171" si="474">AS170</f>
        <v>220.70599999999999</v>
      </c>
      <c r="AT171" s="32">
        <f t="shared" si="474"/>
        <v>249</v>
      </c>
    </row>
    <row r="173" spans="1:46">
      <c r="A173" s="15">
        <v>1</v>
      </c>
      <c r="B173" s="16">
        <v>20</v>
      </c>
      <c r="C173" s="16" t="s">
        <v>34276</v>
      </c>
      <c r="D173" s="42" t="s">
        <v>34299</v>
      </c>
      <c r="E173" s="42" t="s">
        <v>34339</v>
      </c>
      <c r="F173" s="17" t="str">
        <f>D173</f>
        <v>SFG-FRPKRG-MEM-BOR-78X51X10</v>
      </c>
      <c r="G173" s="17" t="str">
        <f>E173</f>
        <v>Restonic Hotel Motel Pocketed Memory Regular Border 78X51X10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39" t="s">
        <v>1659</v>
      </c>
      <c r="R173" s="39" t="s">
        <v>1660</v>
      </c>
      <c r="S173" s="39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78X51X10</v>
      </c>
      <c r="Y173" s="31" t="str">
        <f>LEFT(X173,2)</f>
        <v>78</v>
      </c>
      <c r="Z173" s="31" t="str">
        <f>MID(X173,4,2)</f>
        <v>51</v>
      </c>
      <c r="AA173" s="31" t="str">
        <f>RIGHT(X173,2)</f>
        <v>10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3">
        <f>SUM(AH173:AH180)</f>
        <v>229.49008253380538</v>
      </c>
      <c r="AJ173" s="43">
        <f>ROUND(AI173,3)</f>
        <v>229.49</v>
      </c>
      <c r="AK173" s="43">
        <f>AJ173</f>
        <v>229.49</v>
      </c>
      <c r="AL173" s="43">
        <f>+AK173+AQ173</f>
        <v>257.88915801000002</v>
      </c>
      <c r="AM173" s="43">
        <f>+SUM(((AK173*3%*18%)))</f>
        <v>1.2392459999999998</v>
      </c>
      <c r="AN173" s="43">
        <f t="shared" ref="AN173" si="476">+SUM(((AK173*14.33%*53%)))</f>
        <v>17.429536010000003</v>
      </c>
      <c r="AO173" s="43">
        <f t="shared" ref="AO173" si="477">+SUM(((AK173*5.92%*53%)))</f>
        <v>7.2004782400000016</v>
      </c>
      <c r="AP173" s="43">
        <f t="shared" ref="AP173" si="478">+SUM(((AK173*2.08%*53%)))</f>
        <v>2.5298977600000003</v>
      </c>
      <c r="AQ173" s="43">
        <f>SUM(AM173:AP173)</f>
        <v>28.399158010000008</v>
      </c>
      <c r="AR173" s="44">
        <f>ROUNDUP(AL173,0)</f>
        <v>258</v>
      </c>
      <c r="AS173" s="41">
        <f>AK173</f>
        <v>229.49</v>
      </c>
      <c r="AT173" s="32">
        <f>AR173</f>
        <v>258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SFG-FRPKRG-MEM-BOR-78X51X10</v>
      </c>
      <c r="E174" s="17" t="str">
        <f t="shared" si="479"/>
        <v>Restonic Hotel Motel Pocketed Memory Regular Border 78X51X10</v>
      </c>
      <c r="F174" s="17" t="str">
        <f t="shared" si="479"/>
        <v>SFG-FRPKRG-MEM-BOR-78X51X10</v>
      </c>
      <c r="G174" s="17" t="str">
        <f t="shared" si="479"/>
        <v>Restonic Hotel Motel Pocketed Memory Regular Border 78X51X10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39" t="s">
        <v>698</v>
      </c>
      <c r="R174" s="39" t="s">
        <v>699</v>
      </c>
      <c r="S174" s="39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78X51X10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10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3"/>
      <c r="AJ174" s="43"/>
      <c r="AK174" s="43"/>
      <c r="AL174" s="43"/>
      <c r="AM174" s="43"/>
      <c r="AN174" s="43"/>
      <c r="AO174" s="43"/>
      <c r="AP174" s="43"/>
      <c r="AQ174" s="43"/>
      <c r="AR174" s="45"/>
      <c r="AS174" s="41">
        <f t="shared" ref="AS174:AT174" si="484">AS173</f>
        <v>229.49</v>
      </c>
      <c r="AT174" s="32">
        <f t="shared" si="484"/>
        <v>258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SFG-FRPKRG-MEM-BOR-78X51X10</v>
      </c>
      <c r="E175" s="17" t="str">
        <f t="shared" si="485"/>
        <v>Restonic Hotel Motel Pocketed Memory Regular Border 78X51X10</v>
      </c>
      <c r="F175" s="17" t="str">
        <f t="shared" si="485"/>
        <v>SFG-FRPKRG-MEM-BOR-78X51X10</v>
      </c>
      <c r="G175" s="17" t="str">
        <f t="shared" si="485"/>
        <v>Restonic Hotel Motel Pocketed Memory Regular Border 78X51X10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39" t="s">
        <v>18730</v>
      </c>
      <c r="R175" s="39" t="s">
        <v>34278</v>
      </c>
      <c r="S175" s="39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78X51X10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10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28.799284270000001</v>
      </c>
      <c r="AH175" s="20">
        <f t="shared" si="475"/>
        <v>190.93925471010002</v>
      </c>
      <c r="AI175" s="43"/>
      <c r="AJ175" s="43"/>
      <c r="AK175" s="43"/>
      <c r="AL175" s="43"/>
      <c r="AM175" s="43"/>
      <c r="AN175" s="43"/>
      <c r="AO175" s="43"/>
      <c r="AP175" s="43"/>
      <c r="AQ175" s="43"/>
      <c r="AR175" s="45"/>
      <c r="AS175" s="41">
        <f t="shared" ref="AS175:AT175" si="488">AS174</f>
        <v>229.49</v>
      </c>
      <c r="AT175" s="32">
        <f t="shared" si="488"/>
        <v>258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SFG-FRPKRG-MEM-BOR-78X51X10</v>
      </c>
      <c r="E176" s="17" t="str">
        <f t="shared" si="489"/>
        <v>Restonic Hotel Motel Pocketed Memory Regular Border 78X51X10</v>
      </c>
      <c r="F176" s="17" t="str">
        <f t="shared" si="489"/>
        <v>SFG-FRPKRG-MEM-BOR-78X51X10</v>
      </c>
      <c r="G176" s="17" t="str">
        <f t="shared" si="489"/>
        <v>Restonic Hotel Motel Pocketed Memory Regular Border 78X51X10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78X51X10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10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8.9990000000000006</v>
      </c>
      <c r="AH176" s="20">
        <f t="shared" si="475"/>
        <v>8.9990000000000006</v>
      </c>
      <c r="AI176" s="43"/>
      <c r="AJ176" s="43"/>
      <c r="AK176" s="43"/>
      <c r="AL176" s="43"/>
      <c r="AM176" s="43"/>
      <c r="AN176" s="43"/>
      <c r="AO176" s="43"/>
      <c r="AP176" s="43"/>
      <c r="AQ176" s="43"/>
      <c r="AR176" s="45"/>
      <c r="AS176" s="41">
        <f t="shared" ref="AS176:AT176" si="491">AS175</f>
        <v>229.49</v>
      </c>
      <c r="AT176" s="32">
        <f t="shared" si="491"/>
        <v>258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SFG-FRPKRG-MEM-BOR-78X51X10</v>
      </c>
      <c r="E177" s="17" t="str">
        <f t="shared" si="492"/>
        <v>Restonic Hotel Motel Pocketed Memory Regular Border 78X51X10</v>
      </c>
      <c r="F177" s="17" t="str">
        <f t="shared" si="492"/>
        <v>SFG-FRPKRG-MEM-BOR-78X51X10</v>
      </c>
      <c r="G177" s="17" t="str">
        <f t="shared" si="492"/>
        <v>Restonic Hotel Motel Pocketed Memory Regular Border 78X51X10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78X51X10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10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3"/>
      <c r="AJ177" s="43"/>
      <c r="AK177" s="43"/>
      <c r="AL177" s="43"/>
      <c r="AM177" s="43"/>
      <c r="AN177" s="43"/>
      <c r="AO177" s="43"/>
      <c r="AP177" s="43"/>
      <c r="AQ177" s="43"/>
      <c r="AR177" s="45"/>
      <c r="AS177" s="41">
        <f t="shared" ref="AS177:AT177" si="494">AS176</f>
        <v>229.49</v>
      </c>
      <c r="AT177" s="32">
        <f t="shared" si="494"/>
        <v>258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SFG-FRPKRG-MEM-BOR-78X51X10</v>
      </c>
      <c r="E178" s="17" t="str">
        <f t="shared" si="495"/>
        <v>Restonic Hotel Motel Pocketed Memory Regular Border 78X51X10</v>
      </c>
      <c r="F178" s="17" t="str">
        <f t="shared" si="495"/>
        <v>SFG-FRPKRG-MEM-BOR-78X51X10</v>
      </c>
      <c r="G178" s="17" t="str">
        <f t="shared" si="495"/>
        <v>Restonic Hotel Motel Pocketed Memory Regular Border 78X51X10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78X51X10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10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3"/>
      <c r="AJ178" s="43"/>
      <c r="AK178" s="43"/>
      <c r="AL178" s="43"/>
      <c r="AM178" s="43"/>
      <c r="AN178" s="43"/>
      <c r="AO178" s="43"/>
      <c r="AP178" s="43"/>
      <c r="AQ178" s="43"/>
      <c r="AR178" s="45"/>
      <c r="AS178" s="41">
        <f t="shared" ref="AS178:AT178" si="497">AS177</f>
        <v>229.49</v>
      </c>
      <c r="AT178" s="32">
        <f t="shared" si="497"/>
        <v>258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SFG-FRPKRG-MEM-BOR-78X51X10</v>
      </c>
      <c r="E179" s="17" t="str">
        <f t="shared" si="498"/>
        <v>Restonic Hotel Motel Pocketed Memory Regular Border 78X51X10</v>
      </c>
      <c r="F179" s="17" t="str">
        <f t="shared" si="498"/>
        <v>SFG-FRPKRG-MEM-BOR-78X51X10</v>
      </c>
      <c r="G179" s="17" t="str">
        <f t="shared" si="498"/>
        <v>Restonic Hotel Motel Pocketed Memory Regular Border 78X51X10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39" t="s">
        <v>18739</v>
      </c>
      <c r="R179" s="39" t="s">
        <v>34279</v>
      </c>
      <c r="S179" s="39" t="s">
        <v>192</v>
      </c>
      <c r="T179" s="40">
        <v>1.1599999999999999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78X51X10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10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1.1599999999999999</v>
      </c>
      <c r="AG179" s="26">
        <f>VLOOKUP(Q179,'SFG-RM'!A:B,2,0)</f>
        <v>14.621455289401199</v>
      </c>
      <c r="AH179" s="20">
        <f t="shared" si="475"/>
        <v>16.960888135705389</v>
      </c>
      <c r="AI179" s="43"/>
      <c r="AJ179" s="43"/>
      <c r="AK179" s="43"/>
      <c r="AL179" s="43"/>
      <c r="AM179" s="43"/>
      <c r="AN179" s="43"/>
      <c r="AO179" s="43"/>
      <c r="AP179" s="43"/>
      <c r="AQ179" s="43"/>
      <c r="AR179" s="45"/>
      <c r="AS179" s="41">
        <f t="shared" ref="AS179:AT179" si="500">AS178</f>
        <v>229.49</v>
      </c>
      <c r="AT179" s="32">
        <f t="shared" si="500"/>
        <v>258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SFG-FRPKRG-MEM-BOR-78X51X10</v>
      </c>
      <c r="E180" s="17" t="str">
        <f t="shared" si="501"/>
        <v>Restonic Hotel Motel Pocketed Memory Regular Border 78X51X10</v>
      </c>
      <c r="F180" s="17" t="str">
        <f t="shared" si="501"/>
        <v>SFG-FRPKRG-MEM-BOR-78X51X10</v>
      </c>
      <c r="G180" s="17" t="str">
        <f t="shared" si="501"/>
        <v>Restonic Hotel Motel Pocketed Memory Regular Border 78X51X10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78X51X10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10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3"/>
      <c r="AJ180" s="43"/>
      <c r="AK180" s="43"/>
      <c r="AL180" s="43"/>
      <c r="AM180" s="43"/>
      <c r="AN180" s="43"/>
      <c r="AO180" s="43"/>
      <c r="AP180" s="43"/>
      <c r="AQ180" s="43"/>
      <c r="AR180" s="45"/>
      <c r="AS180" s="41">
        <f t="shared" ref="AS180:AT180" si="503">AS179</f>
        <v>229.49</v>
      </c>
      <c r="AT180" s="32">
        <f t="shared" si="503"/>
        <v>258</v>
      </c>
    </row>
    <row r="182" spans="1:46">
      <c r="A182" s="15">
        <v>1</v>
      </c>
      <c r="B182" s="16">
        <v>21</v>
      </c>
      <c r="C182" s="16" t="s">
        <v>34276</v>
      </c>
      <c r="D182" s="42" t="s">
        <v>34300</v>
      </c>
      <c r="E182" s="42" t="s">
        <v>34340</v>
      </c>
      <c r="F182" s="17" t="str">
        <f>D182</f>
        <v>SFG-FRPKRG-MEM-BOR-78X54X10</v>
      </c>
      <c r="G182" s="17" t="str">
        <f>E182</f>
        <v>Restonic Hotel Motel Pocketed Memory Regular Border 78X54X10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39" t="s">
        <v>1659</v>
      </c>
      <c r="R182" s="39" t="s">
        <v>1660</v>
      </c>
      <c r="S182" s="39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78X54X10</v>
      </c>
      <c r="Y182" s="31" t="str">
        <f>LEFT(X182,2)</f>
        <v>78</v>
      </c>
      <c r="Z182" s="31" t="str">
        <f>MID(X182,4,2)</f>
        <v>54</v>
      </c>
      <c r="AA182" s="31" t="str">
        <f>RIGHT(X182,2)</f>
        <v>10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3">
        <f>SUM(AH182:AH189)</f>
        <v>233.86757374284537</v>
      </c>
      <c r="AJ182" s="43">
        <f>ROUND(AI182,3)</f>
        <v>233.86799999999999</v>
      </c>
      <c r="AK182" s="43">
        <f>AJ182</f>
        <v>233.86799999999999</v>
      </c>
      <c r="AL182" s="43">
        <f>+AK182+AQ182</f>
        <v>262.808931132</v>
      </c>
      <c r="AM182" s="43">
        <f>+SUM(((AK182*3%*18%)))</f>
        <v>1.2628871999999998</v>
      </c>
      <c r="AN182" s="43">
        <f t="shared" ref="AN182" si="505">+SUM(((AK182*14.33%*53%)))</f>
        <v>17.762040732000003</v>
      </c>
      <c r="AO182" s="43">
        <f t="shared" ref="AO182" si="506">+SUM(((AK182*5.92%*53%)))</f>
        <v>7.3378423680000013</v>
      </c>
      <c r="AP182" s="43">
        <f t="shared" ref="AP182" si="507">+SUM(((AK182*2.08%*53%)))</f>
        <v>2.578160832</v>
      </c>
      <c r="AQ182" s="43">
        <f>SUM(AM182:AP182)</f>
        <v>28.940931132000003</v>
      </c>
      <c r="AR182" s="44">
        <f>ROUNDUP(AL182,0)</f>
        <v>263</v>
      </c>
      <c r="AS182" s="41">
        <f>AK182</f>
        <v>233.86799999999999</v>
      </c>
      <c r="AT182" s="32">
        <f>AR182</f>
        <v>263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SFG-FRPKRG-MEM-BOR-78X54X10</v>
      </c>
      <c r="E183" s="17" t="str">
        <f t="shared" si="508"/>
        <v>Restonic Hotel Motel Pocketed Memory Regular Border 78X54X10</v>
      </c>
      <c r="F183" s="17" t="str">
        <f t="shared" si="508"/>
        <v>SFG-FRPKRG-MEM-BOR-78X54X10</v>
      </c>
      <c r="G183" s="17" t="str">
        <f t="shared" si="508"/>
        <v>Restonic Hotel Motel Pocketed Memory Regular Border 78X54X10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39" t="s">
        <v>698</v>
      </c>
      <c r="R183" s="39" t="s">
        <v>699</v>
      </c>
      <c r="S183" s="39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78X54X10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10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3"/>
      <c r="AJ183" s="43"/>
      <c r="AK183" s="43"/>
      <c r="AL183" s="43"/>
      <c r="AM183" s="43"/>
      <c r="AN183" s="43"/>
      <c r="AO183" s="43"/>
      <c r="AP183" s="43"/>
      <c r="AQ183" s="43"/>
      <c r="AR183" s="45"/>
      <c r="AS183" s="41">
        <f t="shared" ref="AS183:AT189" si="513">AS182</f>
        <v>233.86799999999999</v>
      </c>
      <c r="AT183" s="32">
        <f t="shared" si="513"/>
        <v>263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SFG-FRPKRG-MEM-BOR-78X54X10</v>
      </c>
      <c r="E184" s="17" t="str">
        <f t="shared" si="514"/>
        <v>Restonic Hotel Motel Pocketed Memory Regular Border 78X54X10</v>
      </c>
      <c r="F184" s="17" t="str">
        <f t="shared" si="514"/>
        <v>SFG-FRPKRG-MEM-BOR-78X54X10</v>
      </c>
      <c r="G184" s="17" t="str">
        <f t="shared" si="514"/>
        <v>Restonic Hotel Motel Pocketed Memory Regular Border 78X54X10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39" t="s">
        <v>18730</v>
      </c>
      <c r="R184" s="39" t="s">
        <v>34278</v>
      </c>
      <c r="S184" s="39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78X54X10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10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28.799284270000001</v>
      </c>
      <c r="AH184" s="20">
        <f t="shared" si="504"/>
        <v>195.31674591914</v>
      </c>
      <c r="AI184" s="43"/>
      <c r="AJ184" s="43"/>
      <c r="AK184" s="43"/>
      <c r="AL184" s="43"/>
      <c r="AM184" s="43"/>
      <c r="AN184" s="43"/>
      <c r="AO184" s="43"/>
      <c r="AP184" s="43"/>
      <c r="AQ184" s="43"/>
      <c r="AR184" s="45"/>
      <c r="AS184" s="41">
        <f t="shared" si="513"/>
        <v>233.86799999999999</v>
      </c>
      <c r="AT184" s="32">
        <f t="shared" si="513"/>
        <v>263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SFG-FRPKRG-MEM-BOR-78X54X10</v>
      </c>
      <c r="E185" s="17" t="str">
        <f t="shared" si="517"/>
        <v>Restonic Hotel Motel Pocketed Memory Regular Border 78X54X10</v>
      </c>
      <c r="F185" s="17" t="str">
        <f t="shared" si="517"/>
        <v>SFG-FRPKRG-MEM-BOR-78X54X10</v>
      </c>
      <c r="G185" s="17" t="str">
        <f t="shared" si="517"/>
        <v>Restonic Hotel Motel Pocketed Memory Regular Border 78X54X10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78X54X10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10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8.9990000000000006</v>
      </c>
      <c r="AH185" s="20">
        <f t="shared" si="504"/>
        <v>8.9990000000000006</v>
      </c>
      <c r="AI185" s="43"/>
      <c r="AJ185" s="43"/>
      <c r="AK185" s="43"/>
      <c r="AL185" s="43"/>
      <c r="AM185" s="43"/>
      <c r="AN185" s="43"/>
      <c r="AO185" s="43"/>
      <c r="AP185" s="43"/>
      <c r="AQ185" s="43"/>
      <c r="AR185" s="45"/>
      <c r="AS185" s="41">
        <f t="shared" si="513"/>
        <v>233.86799999999999</v>
      </c>
      <c r="AT185" s="32">
        <f t="shared" si="513"/>
        <v>263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SFG-FRPKRG-MEM-BOR-78X54X10</v>
      </c>
      <c r="E186" s="17" t="str">
        <f t="shared" si="519"/>
        <v>Restonic Hotel Motel Pocketed Memory Regular Border 78X54X10</v>
      </c>
      <c r="F186" s="17" t="str">
        <f t="shared" si="519"/>
        <v>SFG-FRPKRG-MEM-BOR-78X54X10</v>
      </c>
      <c r="G186" s="17" t="str">
        <f t="shared" si="519"/>
        <v>Restonic Hotel Motel Pocketed Memory Regular Border 78X54X10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78X54X10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10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3"/>
      <c r="AJ186" s="43"/>
      <c r="AK186" s="43"/>
      <c r="AL186" s="43"/>
      <c r="AM186" s="43"/>
      <c r="AN186" s="43"/>
      <c r="AO186" s="43"/>
      <c r="AP186" s="43"/>
      <c r="AQ186" s="43"/>
      <c r="AR186" s="45"/>
      <c r="AS186" s="41">
        <f t="shared" si="513"/>
        <v>233.86799999999999</v>
      </c>
      <c r="AT186" s="32">
        <f t="shared" si="513"/>
        <v>263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SFG-FRPKRG-MEM-BOR-78X54X10</v>
      </c>
      <c r="E187" s="17" t="str">
        <f t="shared" si="521"/>
        <v>Restonic Hotel Motel Pocketed Memory Regular Border 78X54X10</v>
      </c>
      <c r="F187" s="17" t="str">
        <f t="shared" si="521"/>
        <v>SFG-FRPKRG-MEM-BOR-78X54X10</v>
      </c>
      <c r="G187" s="17" t="str">
        <f t="shared" si="521"/>
        <v>Restonic Hotel Motel Pocketed Memory Regular Border 78X54X10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78X54X10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10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3"/>
      <c r="AJ187" s="43"/>
      <c r="AK187" s="43"/>
      <c r="AL187" s="43"/>
      <c r="AM187" s="43"/>
      <c r="AN187" s="43"/>
      <c r="AO187" s="43"/>
      <c r="AP187" s="43"/>
      <c r="AQ187" s="43"/>
      <c r="AR187" s="45"/>
      <c r="AS187" s="41">
        <f t="shared" si="513"/>
        <v>233.86799999999999</v>
      </c>
      <c r="AT187" s="32">
        <f t="shared" si="513"/>
        <v>263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SFG-FRPKRG-MEM-BOR-78X54X10</v>
      </c>
      <c r="E188" s="17" t="str">
        <f t="shared" si="523"/>
        <v>Restonic Hotel Motel Pocketed Memory Regular Border 78X54X10</v>
      </c>
      <c r="F188" s="17" t="str">
        <f t="shared" si="523"/>
        <v>SFG-FRPKRG-MEM-BOR-78X54X10</v>
      </c>
      <c r="G188" s="17" t="str">
        <f t="shared" si="523"/>
        <v>Restonic Hotel Motel Pocketed Memory Regular Border 78X54X10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39" t="s">
        <v>18739</v>
      </c>
      <c r="R188" s="39" t="s">
        <v>34279</v>
      </c>
      <c r="S188" s="39" t="s">
        <v>192</v>
      </c>
      <c r="T188" s="40">
        <v>1.1599999999999999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78X54X10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10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1.1599999999999999</v>
      </c>
      <c r="AG188" s="26">
        <f>VLOOKUP(Q188,'SFG-RM'!A:B,2,0)</f>
        <v>14.621455289401199</v>
      </c>
      <c r="AH188" s="20">
        <f t="shared" si="504"/>
        <v>16.960888135705389</v>
      </c>
      <c r="AI188" s="43"/>
      <c r="AJ188" s="43"/>
      <c r="AK188" s="43"/>
      <c r="AL188" s="43"/>
      <c r="AM188" s="43"/>
      <c r="AN188" s="43"/>
      <c r="AO188" s="43"/>
      <c r="AP188" s="43"/>
      <c r="AQ188" s="43"/>
      <c r="AR188" s="45"/>
      <c r="AS188" s="41">
        <f t="shared" si="513"/>
        <v>233.86799999999999</v>
      </c>
      <c r="AT188" s="32">
        <f t="shared" si="513"/>
        <v>263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SFG-FRPKRG-MEM-BOR-78X54X10</v>
      </c>
      <c r="E189" s="17" t="str">
        <f t="shared" si="525"/>
        <v>Restonic Hotel Motel Pocketed Memory Regular Border 78X54X10</v>
      </c>
      <c r="F189" s="17" t="str">
        <f t="shared" si="525"/>
        <v>SFG-FRPKRG-MEM-BOR-78X54X10</v>
      </c>
      <c r="G189" s="17" t="str">
        <f t="shared" si="525"/>
        <v>Restonic Hotel Motel Pocketed Memory Regular Border 78X54X10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78X54X10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10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3"/>
      <c r="AJ189" s="43"/>
      <c r="AK189" s="43"/>
      <c r="AL189" s="43"/>
      <c r="AM189" s="43"/>
      <c r="AN189" s="43"/>
      <c r="AO189" s="43"/>
      <c r="AP189" s="43"/>
      <c r="AQ189" s="43"/>
      <c r="AR189" s="45"/>
      <c r="AS189" s="41">
        <f t="shared" si="513"/>
        <v>233.86799999999999</v>
      </c>
      <c r="AT189" s="32">
        <f t="shared" si="513"/>
        <v>263</v>
      </c>
    </row>
    <row r="191" spans="1:46">
      <c r="A191" s="15">
        <v>1</v>
      </c>
      <c r="B191" s="16">
        <v>22</v>
      </c>
      <c r="C191" s="16" t="s">
        <v>34276</v>
      </c>
      <c r="D191" s="42" t="s">
        <v>34301</v>
      </c>
      <c r="E191" s="42" t="s">
        <v>34341</v>
      </c>
      <c r="F191" s="17" t="str">
        <f>D191</f>
        <v>SFG-FRPKRG-MEM-BOR-78X57X10</v>
      </c>
      <c r="G191" s="17" t="str">
        <f>E191</f>
        <v>Restonic Hotel Motel Pocketed Memory Regular Border 78X57X10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39" t="s">
        <v>1659</v>
      </c>
      <c r="R191" s="39" t="s">
        <v>1660</v>
      </c>
      <c r="S191" s="39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78X57X10</v>
      </c>
      <c r="Y191" s="31" t="str">
        <f>LEFT(X191,2)</f>
        <v>78</v>
      </c>
      <c r="Z191" s="31" t="str">
        <f>MID(X191,4,2)</f>
        <v>57</v>
      </c>
      <c r="AA191" s="31" t="str">
        <f>RIGHT(X191,2)</f>
        <v>10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3">
        <f>SUM(AH191:AH198)</f>
        <v>238.27386423615542</v>
      </c>
      <c r="AJ191" s="43">
        <f>ROUND(AI191,3)</f>
        <v>238.274</v>
      </c>
      <c r="AK191" s="43">
        <f>AJ191</f>
        <v>238.274</v>
      </c>
      <c r="AL191" s="43">
        <f>+AK191+AQ191</f>
        <v>267.76016922600002</v>
      </c>
      <c r="AM191" s="43">
        <f>+SUM(((AK191*3%*18%)))</f>
        <v>1.2866795999999998</v>
      </c>
      <c r="AN191" s="43">
        <f t="shared" ref="AN191" si="528">+SUM(((AK191*14.33%*53%)))</f>
        <v>18.096672026</v>
      </c>
      <c r="AO191" s="43">
        <f t="shared" ref="AO191" si="529">+SUM(((AK191*5.92%*53%)))</f>
        <v>7.4760850240000005</v>
      </c>
      <c r="AP191" s="43">
        <f t="shared" ref="AP191" si="530">+SUM(((AK191*2.08%*53%)))</f>
        <v>2.6267325759999998</v>
      </c>
      <c r="AQ191" s="43">
        <f>SUM(AM191:AP191)</f>
        <v>29.486169225999998</v>
      </c>
      <c r="AR191" s="44">
        <f>ROUNDUP(AL191,0)</f>
        <v>268</v>
      </c>
      <c r="AS191" s="41">
        <f>AK191</f>
        <v>238.274</v>
      </c>
      <c r="AT191" s="32">
        <f>AR191</f>
        <v>268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SFG-FRPKRG-MEM-BOR-78X57X10</v>
      </c>
      <c r="E192" s="17" t="str">
        <f t="shared" si="531"/>
        <v>Restonic Hotel Motel Pocketed Memory Regular Border 78X57X10</v>
      </c>
      <c r="F192" s="17" t="str">
        <f t="shared" si="531"/>
        <v>SFG-FRPKRG-MEM-BOR-78X57X10</v>
      </c>
      <c r="G192" s="17" t="str">
        <f t="shared" si="531"/>
        <v>Restonic Hotel Motel Pocketed Memory Regular Border 78X57X10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39" t="s">
        <v>698</v>
      </c>
      <c r="R192" s="39" t="s">
        <v>699</v>
      </c>
      <c r="S192" s="39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78X57X10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10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3"/>
      <c r="AJ192" s="43"/>
      <c r="AK192" s="43"/>
      <c r="AL192" s="43"/>
      <c r="AM192" s="43"/>
      <c r="AN192" s="43"/>
      <c r="AO192" s="43"/>
      <c r="AP192" s="43"/>
      <c r="AQ192" s="43"/>
      <c r="AR192" s="45"/>
      <c r="AS192" s="41">
        <f t="shared" ref="AS192:AT192" si="536">AS191</f>
        <v>238.274</v>
      </c>
      <c r="AT192" s="32">
        <f t="shared" si="536"/>
        <v>268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SFG-FRPKRG-MEM-BOR-78X57X10</v>
      </c>
      <c r="E193" s="17" t="str">
        <f t="shared" si="537"/>
        <v>Restonic Hotel Motel Pocketed Memory Regular Border 78X57X10</v>
      </c>
      <c r="F193" s="17" t="str">
        <f t="shared" si="537"/>
        <v>SFG-FRPKRG-MEM-BOR-78X57X10</v>
      </c>
      <c r="G193" s="17" t="str">
        <f t="shared" si="537"/>
        <v>Restonic Hotel Motel Pocketed Memory Regular Border 78X57X10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39" t="s">
        <v>18730</v>
      </c>
      <c r="R193" s="39" t="s">
        <v>34278</v>
      </c>
      <c r="S193" s="39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78X57X10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10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28.799284270000001</v>
      </c>
      <c r="AH193" s="20">
        <f t="shared" si="527"/>
        <v>199.72303641245003</v>
      </c>
      <c r="AI193" s="43"/>
      <c r="AJ193" s="43"/>
      <c r="AK193" s="43"/>
      <c r="AL193" s="43"/>
      <c r="AM193" s="43"/>
      <c r="AN193" s="43"/>
      <c r="AO193" s="43"/>
      <c r="AP193" s="43"/>
      <c r="AQ193" s="43"/>
      <c r="AR193" s="45"/>
      <c r="AS193" s="41">
        <f t="shared" ref="AS193:AT193" si="540">AS192</f>
        <v>238.274</v>
      </c>
      <c r="AT193" s="32">
        <f t="shared" si="540"/>
        <v>268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SFG-FRPKRG-MEM-BOR-78X57X10</v>
      </c>
      <c r="E194" s="17" t="str">
        <f t="shared" si="541"/>
        <v>Restonic Hotel Motel Pocketed Memory Regular Border 78X57X10</v>
      </c>
      <c r="F194" s="17" t="str">
        <f t="shared" si="541"/>
        <v>SFG-FRPKRG-MEM-BOR-78X57X10</v>
      </c>
      <c r="G194" s="17" t="str">
        <f t="shared" si="541"/>
        <v>Restonic Hotel Motel Pocketed Memory Regular Border 78X57X10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78X57X10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10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8.9990000000000006</v>
      </c>
      <c r="AH194" s="20">
        <f t="shared" si="527"/>
        <v>8.9990000000000006</v>
      </c>
      <c r="AI194" s="43"/>
      <c r="AJ194" s="43"/>
      <c r="AK194" s="43"/>
      <c r="AL194" s="43"/>
      <c r="AM194" s="43"/>
      <c r="AN194" s="43"/>
      <c r="AO194" s="43"/>
      <c r="AP194" s="43"/>
      <c r="AQ194" s="43"/>
      <c r="AR194" s="45"/>
      <c r="AS194" s="41">
        <f t="shared" ref="AS194:AT194" si="543">AS193</f>
        <v>238.274</v>
      </c>
      <c r="AT194" s="32">
        <f t="shared" si="543"/>
        <v>268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SFG-FRPKRG-MEM-BOR-78X57X10</v>
      </c>
      <c r="E195" s="17" t="str">
        <f t="shared" si="544"/>
        <v>Restonic Hotel Motel Pocketed Memory Regular Border 78X57X10</v>
      </c>
      <c r="F195" s="17" t="str">
        <f t="shared" si="544"/>
        <v>SFG-FRPKRG-MEM-BOR-78X57X10</v>
      </c>
      <c r="G195" s="17" t="str">
        <f t="shared" si="544"/>
        <v>Restonic Hotel Motel Pocketed Memory Regular Border 78X57X10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78X57X10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10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3"/>
      <c r="AJ195" s="43"/>
      <c r="AK195" s="43"/>
      <c r="AL195" s="43"/>
      <c r="AM195" s="43"/>
      <c r="AN195" s="43"/>
      <c r="AO195" s="43"/>
      <c r="AP195" s="43"/>
      <c r="AQ195" s="43"/>
      <c r="AR195" s="45"/>
      <c r="AS195" s="41">
        <f t="shared" ref="AS195:AT195" si="546">AS194</f>
        <v>238.274</v>
      </c>
      <c r="AT195" s="32">
        <f t="shared" si="546"/>
        <v>268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SFG-FRPKRG-MEM-BOR-78X57X10</v>
      </c>
      <c r="E196" s="17" t="str">
        <f t="shared" si="547"/>
        <v>Restonic Hotel Motel Pocketed Memory Regular Border 78X57X10</v>
      </c>
      <c r="F196" s="17" t="str">
        <f t="shared" si="547"/>
        <v>SFG-FRPKRG-MEM-BOR-78X57X10</v>
      </c>
      <c r="G196" s="17" t="str">
        <f t="shared" si="547"/>
        <v>Restonic Hotel Motel Pocketed Memory Regular Border 78X57X10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78X57X10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10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3"/>
      <c r="AJ196" s="43"/>
      <c r="AK196" s="43"/>
      <c r="AL196" s="43"/>
      <c r="AM196" s="43"/>
      <c r="AN196" s="43"/>
      <c r="AO196" s="43"/>
      <c r="AP196" s="43"/>
      <c r="AQ196" s="43"/>
      <c r="AR196" s="45"/>
      <c r="AS196" s="41">
        <f t="shared" ref="AS196:AT196" si="549">AS195</f>
        <v>238.274</v>
      </c>
      <c r="AT196" s="32">
        <f t="shared" si="549"/>
        <v>268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SFG-FRPKRG-MEM-BOR-78X57X10</v>
      </c>
      <c r="E197" s="17" t="str">
        <f t="shared" si="550"/>
        <v>Restonic Hotel Motel Pocketed Memory Regular Border 78X57X10</v>
      </c>
      <c r="F197" s="17" t="str">
        <f t="shared" si="550"/>
        <v>SFG-FRPKRG-MEM-BOR-78X57X10</v>
      </c>
      <c r="G197" s="17" t="str">
        <f t="shared" si="550"/>
        <v>Restonic Hotel Motel Pocketed Memory Regular Border 78X57X10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39" t="s">
        <v>18739</v>
      </c>
      <c r="R197" s="39" t="s">
        <v>34279</v>
      </c>
      <c r="S197" s="39" t="s">
        <v>192</v>
      </c>
      <c r="T197" s="40">
        <v>1.1599999999999999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78X57X10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10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1.1599999999999999</v>
      </c>
      <c r="AG197" s="26">
        <f>VLOOKUP(Q197,'SFG-RM'!A:B,2,0)</f>
        <v>14.621455289401199</v>
      </c>
      <c r="AH197" s="20">
        <f t="shared" si="527"/>
        <v>16.960888135705389</v>
      </c>
      <c r="AI197" s="43"/>
      <c r="AJ197" s="43"/>
      <c r="AK197" s="43"/>
      <c r="AL197" s="43"/>
      <c r="AM197" s="43"/>
      <c r="AN197" s="43"/>
      <c r="AO197" s="43"/>
      <c r="AP197" s="43"/>
      <c r="AQ197" s="43"/>
      <c r="AR197" s="45"/>
      <c r="AS197" s="41">
        <f t="shared" ref="AS197:AT197" si="552">AS196</f>
        <v>238.274</v>
      </c>
      <c r="AT197" s="32">
        <f t="shared" si="552"/>
        <v>268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SFG-FRPKRG-MEM-BOR-78X57X10</v>
      </c>
      <c r="E198" s="17" t="str">
        <f t="shared" si="553"/>
        <v>Restonic Hotel Motel Pocketed Memory Regular Border 78X57X10</v>
      </c>
      <c r="F198" s="17" t="str">
        <f t="shared" si="553"/>
        <v>SFG-FRPKRG-MEM-BOR-78X57X10</v>
      </c>
      <c r="G198" s="17" t="str">
        <f t="shared" si="553"/>
        <v>Restonic Hotel Motel Pocketed Memory Regular Border 78X57X10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78X57X10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10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3"/>
      <c r="AJ198" s="43"/>
      <c r="AK198" s="43"/>
      <c r="AL198" s="43"/>
      <c r="AM198" s="43"/>
      <c r="AN198" s="43"/>
      <c r="AO198" s="43"/>
      <c r="AP198" s="43"/>
      <c r="AQ198" s="43"/>
      <c r="AR198" s="45"/>
      <c r="AS198" s="41">
        <f t="shared" ref="AS198:AT198" si="555">AS197</f>
        <v>238.274</v>
      </c>
      <c r="AT198" s="32">
        <f t="shared" si="555"/>
        <v>268</v>
      </c>
    </row>
    <row r="200" spans="1:46">
      <c r="A200" s="15">
        <v>1</v>
      </c>
      <c r="B200" s="16">
        <v>23</v>
      </c>
      <c r="C200" s="16" t="s">
        <v>34276</v>
      </c>
      <c r="D200" s="42" t="s">
        <v>34302</v>
      </c>
      <c r="E200" s="42" t="s">
        <v>34342</v>
      </c>
      <c r="F200" s="17" t="str">
        <f>D200</f>
        <v>SFG-FRPKRG-MEM-BOR-78X63X10</v>
      </c>
      <c r="G200" s="17" t="str">
        <f>E200</f>
        <v>Restonic Hotel Motel Pocketed Memory Regular Border 78X63X10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39" t="s">
        <v>1659</v>
      </c>
      <c r="R200" s="39" t="s">
        <v>1660</v>
      </c>
      <c r="S200" s="39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78X63X10</v>
      </c>
      <c r="Y200" s="31" t="str">
        <f>LEFT(X200,2)</f>
        <v>78</v>
      </c>
      <c r="Z200" s="31" t="str">
        <f>MID(X200,4,2)</f>
        <v>63</v>
      </c>
      <c r="AA200" s="31" t="str">
        <f>RIGHT(X200,2)</f>
        <v>10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3">
        <f>SUM(AH200:AH207)</f>
        <v>247.02884665423539</v>
      </c>
      <c r="AJ200" s="43">
        <f>ROUND(AI200,3)</f>
        <v>247.029</v>
      </c>
      <c r="AK200" s="43">
        <f>AJ200</f>
        <v>247.029</v>
      </c>
      <c r="AL200" s="43">
        <f>+AK200+AQ200</f>
        <v>277.59859172099999</v>
      </c>
      <c r="AM200" s="43">
        <f>+SUM(((AK200*3%*18%)))</f>
        <v>1.3339565999999998</v>
      </c>
      <c r="AN200" s="43">
        <f t="shared" ref="AN200" si="557">+SUM(((AK200*14.33%*53%)))</f>
        <v>18.761605521000003</v>
      </c>
      <c r="AO200" s="43">
        <f t="shared" ref="AO200" si="558">+SUM(((AK200*5.92%*53%)))</f>
        <v>7.750781904000001</v>
      </c>
      <c r="AP200" s="43">
        <f t="shared" ref="AP200" si="559">+SUM(((AK200*2.08%*53%)))</f>
        <v>2.7232476960000001</v>
      </c>
      <c r="AQ200" s="43">
        <f>SUM(AM200:AP200)</f>
        <v>30.569591721000005</v>
      </c>
      <c r="AR200" s="44">
        <f>ROUNDUP(AL200,0)</f>
        <v>278</v>
      </c>
      <c r="AS200" s="41">
        <f>AK200</f>
        <v>247.029</v>
      </c>
      <c r="AT200" s="32">
        <f>AR200</f>
        <v>278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SFG-FRPKRG-MEM-BOR-78X63X10</v>
      </c>
      <c r="E201" s="17" t="str">
        <f t="shared" si="560"/>
        <v>Restonic Hotel Motel Pocketed Memory Regular Border 78X63X10</v>
      </c>
      <c r="F201" s="17" t="str">
        <f t="shared" si="560"/>
        <v>SFG-FRPKRG-MEM-BOR-78X63X10</v>
      </c>
      <c r="G201" s="17" t="str">
        <f t="shared" si="560"/>
        <v>Restonic Hotel Motel Pocketed Memory Regular Border 78X63X10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39" t="s">
        <v>698</v>
      </c>
      <c r="R201" s="39" t="s">
        <v>699</v>
      </c>
      <c r="S201" s="39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78X63X10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10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3"/>
      <c r="AJ201" s="43"/>
      <c r="AK201" s="43"/>
      <c r="AL201" s="43"/>
      <c r="AM201" s="43"/>
      <c r="AN201" s="43"/>
      <c r="AO201" s="43"/>
      <c r="AP201" s="43"/>
      <c r="AQ201" s="43"/>
      <c r="AR201" s="45"/>
      <c r="AS201" s="41">
        <f t="shared" ref="AS201:AT201" si="565">AS200</f>
        <v>247.029</v>
      </c>
      <c r="AT201" s="32">
        <f t="shared" si="565"/>
        <v>278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SFG-FRPKRG-MEM-BOR-78X63X10</v>
      </c>
      <c r="E202" s="17" t="str">
        <f t="shared" si="566"/>
        <v>Restonic Hotel Motel Pocketed Memory Regular Border 78X63X10</v>
      </c>
      <c r="F202" s="17" t="str">
        <f t="shared" si="566"/>
        <v>SFG-FRPKRG-MEM-BOR-78X63X10</v>
      </c>
      <c r="G202" s="17" t="str">
        <f t="shared" si="566"/>
        <v>Restonic Hotel Motel Pocketed Memory Regular Border 78X63X10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39" t="s">
        <v>18730</v>
      </c>
      <c r="R202" s="39" t="s">
        <v>34278</v>
      </c>
      <c r="S202" s="39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78X63X10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10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28.799284270000001</v>
      </c>
      <c r="AH202" s="20">
        <f t="shared" si="556"/>
        <v>208.47801883053</v>
      </c>
      <c r="AI202" s="43"/>
      <c r="AJ202" s="43"/>
      <c r="AK202" s="43"/>
      <c r="AL202" s="43"/>
      <c r="AM202" s="43"/>
      <c r="AN202" s="43"/>
      <c r="AO202" s="43"/>
      <c r="AP202" s="43"/>
      <c r="AQ202" s="43"/>
      <c r="AR202" s="45"/>
      <c r="AS202" s="41">
        <f t="shared" ref="AS202:AT202" si="569">AS201</f>
        <v>247.029</v>
      </c>
      <c r="AT202" s="32">
        <f t="shared" si="569"/>
        <v>278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SFG-FRPKRG-MEM-BOR-78X63X10</v>
      </c>
      <c r="E203" s="17" t="str">
        <f t="shared" si="570"/>
        <v>Restonic Hotel Motel Pocketed Memory Regular Border 78X63X10</v>
      </c>
      <c r="F203" s="17" t="str">
        <f t="shared" si="570"/>
        <v>SFG-FRPKRG-MEM-BOR-78X63X10</v>
      </c>
      <c r="G203" s="17" t="str">
        <f t="shared" si="570"/>
        <v>Restonic Hotel Motel Pocketed Memory Regular Border 78X63X10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78X63X10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10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8.9990000000000006</v>
      </c>
      <c r="AH203" s="20">
        <f t="shared" si="556"/>
        <v>8.9990000000000006</v>
      </c>
      <c r="AI203" s="43"/>
      <c r="AJ203" s="43"/>
      <c r="AK203" s="43"/>
      <c r="AL203" s="43"/>
      <c r="AM203" s="43"/>
      <c r="AN203" s="43"/>
      <c r="AO203" s="43"/>
      <c r="AP203" s="43"/>
      <c r="AQ203" s="43"/>
      <c r="AR203" s="45"/>
      <c r="AS203" s="41">
        <f t="shared" ref="AS203:AT203" si="572">AS202</f>
        <v>247.029</v>
      </c>
      <c r="AT203" s="32">
        <f t="shared" si="572"/>
        <v>278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SFG-FRPKRG-MEM-BOR-78X63X10</v>
      </c>
      <c r="E204" s="17" t="str">
        <f t="shared" si="573"/>
        <v>Restonic Hotel Motel Pocketed Memory Regular Border 78X63X10</v>
      </c>
      <c r="F204" s="17" t="str">
        <f t="shared" si="573"/>
        <v>SFG-FRPKRG-MEM-BOR-78X63X10</v>
      </c>
      <c r="G204" s="17" t="str">
        <f t="shared" si="573"/>
        <v>Restonic Hotel Motel Pocketed Memory Regular Border 78X63X10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78X63X10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10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3"/>
      <c r="AJ204" s="43"/>
      <c r="AK204" s="43"/>
      <c r="AL204" s="43"/>
      <c r="AM204" s="43"/>
      <c r="AN204" s="43"/>
      <c r="AO204" s="43"/>
      <c r="AP204" s="43"/>
      <c r="AQ204" s="43"/>
      <c r="AR204" s="45"/>
      <c r="AS204" s="41">
        <f t="shared" ref="AS204:AT204" si="575">AS203</f>
        <v>247.029</v>
      </c>
      <c r="AT204" s="32">
        <f t="shared" si="575"/>
        <v>278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SFG-FRPKRG-MEM-BOR-78X63X10</v>
      </c>
      <c r="E205" s="17" t="str">
        <f t="shared" si="576"/>
        <v>Restonic Hotel Motel Pocketed Memory Regular Border 78X63X10</v>
      </c>
      <c r="F205" s="17" t="str">
        <f t="shared" si="576"/>
        <v>SFG-FRPKRG-MEM-BOR-78X63X10</v>
      </c>
      <c r="G205" s="17" t="str">
        <f t="shared" si="576"/>
        <v>Restonic Hotel Motel Pocketed Memory Regular Border 78X63X10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78X63X10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10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3"/>
      <c r="AJ205" s="43"/>
      <c r="AK205" s="43"/>
      <c r="AL205" s="43"/>
      <c r="AM205" s="43"/>
      <c r="AN205" s="43"/>
      <c r="AO205" s="43"/>
      <c r="AP205" s="43"/>
      <c r="AQ205" s="43"/>
      <c r="AR205" s="45"/>
      <c r="AS205" s="41">
        <f t="shared" ref="AS205:AT205" si="578">AS204</f>
        <v>247.029</v>
      </c>
      <c r="AT205" s="32">
        <f t="shared" si="578"/>
        <v>278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SFG-FRPKRG-MEM-BOR-78X63X10</v>
      </c>
      <c r="E206" s="17" t="str">
        <f t="shared" si="579"/>
        <v>Restonic Hotel Motel Pocketed Memory Regular Border 78X63X10</v>
      </c>
      <c r="F206" s="17" t="str">
        <f t="shared" si="579"/>
        <v>SFG-FRPKRG-MEM-BOR-78X63X10</v>
      </c>
      <c r="G206" s="17" t="str">
        <f t="shared" si="579"/>
        <v>Restonic Hotel Motel Pocketed Memory Regular Border 78X63X10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39" t="s">
        <v>18739</v>
      </c>
      <c r="R206" s="39" t="s">
        <v>34279</v>
      </c>
      <c r="S206" s="39" t="s">
        <v>192</v>
      </c>
      <c r="T206" s="40">
        <v>1.1599999999999999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78X63X10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10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1.1599999999999999</v>
      </c>
      <c r="AG206" s="26">
        <f>VLOOKUP(Q206,'SFG-RM'!A:B,2,0)</f>
        <v>14.621455289401199</v>
      </c>
      <c r="AH206" s="20">
        <f t="shared" si="556"/>
        <v>16.960888135705389</v>
      </c>
      <c r="AI206" s="43"/>
      <c r="AJ206" s="43"/>
      <c r="AK206" s="43"/>
      <c r="AL206" s="43"/>
      <c r="AM206" s="43"/>
      <c r="AN206" s="43"/>
      <c r="AO206" s="43"/>
      <c r="AP206" s="43"/>
      <c r="AQ206" s="43"/>
      <c r="AR206" s="45"/>
      <c r="AS206" s="41">
        <f t="shared" ref="AS206:AT206" si="581">AS205</f>
        <v>247.029</v>
      </c>
      <c r="AT206" s="32">
        <f t="shared" si="581"/>
        <v>278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SFG-FRPKRG-MEM-BOR-78X63X10</v>
      </c>
      <c r="E207" s="17" t="str">
        <f t="shared" si="582"/>
        <v>Restonic Hotel Motel Pocketed Memory Regular Border 78X63X10</v>
      </c>
      <c r="F207" s="17" t="str">
        <f t="shared" si="582"/>
        <v>SFG-FRPKRG-MEM-BOR-78X63X10</v>
      </c>
      <c r="G207" s="17" t="str">
        <f t="shared" si="582"/>
        <v>Restonic Hotel Motel Pocketed Memory Regular Border 78X63X10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78X63X10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10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3"/>
      <c r="AJ207" s="43"/>
      <c r="AK207" s="43"/>
      <c r="AL207" s="43"/>
      <c r="AM207" s="43"/>
      <c r="AN207" s="43"/>
      <c r="AO207" s="43"/>
      <c r="AP207" s="43"/>
      <c r="AQ207" s="43"/>
      <c r="AR207" s="45"/>
      <c r="AS207" s="41">
        <f t="shared" ref="AS207:AT207" si="584">AS206</f>
        <v>247.029</v>
      </c>
      <c r="AT207" s="32">
        <f t="shared" si="584"/>
        <v>278</v>
      </c>
    </row>
    <row r="209" spans="1:46">
      <c r="A209" s="15">
        <v>1</v>
      </c>
      <c r="B209" s="16">
        <v>24</v>
      </c>
      <c r="C209" s="16" t="s">
        <v>34276</v>
      </c>
      <c r="D209" s="42" t="s">
        <v>34303</v>
      </c>
      <c r="E209" s="42" t="s">
        <v>34343</v>
      </c>
      <c r="F209" s="17" t="str">
        <f>D209</f>
        <v>SFG-FRPKRG-MEM-BOR-78X69X10</v>
      </c>
      <c r="G209" s="17" t="str">
        <f>E209</f>
        <v>Restonic Hotel Motel Pocketed Memory Regular Border 78X69X10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39" t="s">
        <v>1659</v>
      </c>
      <c r="R209" s="39" t="s">
        <v>1660</v>
      </c>
      <c r="S209" s="39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78X69X10</v>
      </c>
      <c r="Y209" s="31" t="str">
        <f>LEFT(X209,2)</f>
        <v>78</v>
      </c>
      <c r="Z209" s="31" t="str">
        <f>MID(X209,4,2)</f>
        <v>69</v>
      </c>
      <c r="AA209" s="31" t="str">
        <f>RIGHT(X209,2)</f>
        <v>10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3">
        <f>SUM(AH209:AH216)</f>
        <v>255.81262835658538</v>
      </c>
      <c r="AJ209" s="43">
        <f>ROUND(AI209,3)</f>
        <v>255.81299999999999</v>
      </c>
      <c r="AK209" s="43">
        <f>AJ209</f>
        <v>255.81299999999999</v>
      </c>
      <c r="AL209" s="43">
        <f>+AK209+AQ209</f>
        <v>287.46960293699999</v>
      </c>
      <c r="AM209" s="43">
        <f>+SUM(((AK209*3%*18%)))</f>
        <v>1.3813901999999998</v>
      </c>
      <c r="AN209" s="43">
        <f t="shared" ref="AN209" si="586">+SUM(((AK209*14.33%*53%)))</f>
        <v>19.428741537000001</v>
      </c>
      <c r="AO209" s="43">
        <f t="shared" ref="AO209" si="587">+SUM(((AK209*5.92%*53%)))</f>
        <v>8.0263886880000008</v>
      </c>
      <c r="AP209" s="43">
        <f t="shared" ref="AP209" si="588">+SUM(((AK209*2.08%*53%)))</f>
        <v>2.8200825119999999</v>
      </c>
      <c r="AQ209" s="43">
        <f>SUM(AM209:AP209)</f>
        <v>31.656602936999999</v>
      </c>
      <c r="AR209" s="44">
        <f>ROUNDUP(AL209,0)</f>
        <v>288</v>
      </c>
      <c r="AS209" s="41">
        <f>AK209</f>
        <v>255.81299999999999</v>
      </c>
      <c r="AT209" s="32">
        <f>AR209</f>
        <v>288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SFG-FRPKRG-MEM-BOR-78X69X10</v>
      </c>
      <c r="E210" s="17" t="str">
        <f t="shared" si="589"/>
        <v>Restonic Hotel Motel Pocketed Memory Regular Border 78X69X10</v>
      </c>
      <c r="F210" s="17" t="str">
        <f t="shared" si="589"/>
        <v>SFG-FRPKRG-MEM-BOR-78X69X10</v>
      </c>
      <c r="G210" s="17" t="str">
        <f t="shared" si="589"/>
        <v>Restonic Hotel Motel Pocketed Memory Regular Border 78X69X10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39" t="s">
        <v>698</v>
      </c>
      <c r="R210" s="39" t="s">
        <v>699</v>
      </c>
      <c r="S210" s="39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78X69X10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10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3"/>
      <c r="AJ210" s="43"/>
      <c r="AK210" s="43"/>
      <c r="AL210" s="43"/>
      <c r="AM210" s="43"/>
      <c r="AN210" s="43"/>
      <c r="AO210" s="43"/>
      <c r="AP210" s="43"/>
      <c r="AQ210" s="43"/>
      <c r="AR210" s="45"/>
      <c r="AS210" s="41">
        <f t="shared" ref="AS210:AT210" si="594">AS209</f>
        <v>255.81299999999999</v>
      </c>
      <c r="AT210" s="32">
        <f t="shared" si="594"/>
        <v>288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SFG-FRPKRG-MEM-BOR-78X69X10</v>
      </c>
      <c r="E211" s="17" t="str">
        <f t="shared" si="595"/>
        <v>Restonic Hotel Motel Pocketed Memory Regular Border 78X69X10</v>
      </c>
      <c r="F211" s="17" t="str">
        <f t="shared" si="595"/>
        <v>SFG-FRPKRG-MEM-BOR-78X69X10</v>
      </c>
      <c r="G211" s="17" t="str">
        <f t="shared" si="595"/>
        <v>Restonic Hotel Motel Pocketed Memory Regular Border 78X69X10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39" t="s">
        <v>18730</v>
      </c>
      <c r="R211" s="39" t="s">
        <v>34278</v>
      </c>
      <c r="S211" s="39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78X69X10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10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28.799284270000001</v>
      </c>
      <c r="AH211" s="20">
        <f t="shared" si="585"/>
        <v>217.26180053288002</v>
      </c>
      <c r="AI211" s="43"/>
      <c r="AJ211" s="43"/>
      <c r="AK211" s="43"/>
      <c r="AL211" s="43"/>
      <c r="AM211" s="43"/>
      <c r="AN211" s="43"/>
      <c r="AO211" s="43"/>
      <c r="AP211" s="43"/>
      <c r="AQ211" s="43"/>
      <c r="AR211" s="45"/>
      <c r="AS211" s="41">
        <f t="shared" ref="AS211:AT211" si="598">AS210</f>
        <v>255.81299999999999</v>
      </c>
      <c r="AT211" s="32">
        <f t="shared" si="598"/>
        <v>288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SFG-FRPKRG-MEM-BOR-78X69X10</v>
      </c>
      <c r="E212" s="17" t="str">
        <f t="shared" si="599"/>
        <v>Restonic Hotel Motel Pocketed Memory Regular Border 78X69X10</v>
      </c>
      <c r="F212" s="17" t="str">
        <f t="shared" si="599"/>
        <v>SFG-FRPKRG-MEM-BOR-78X69X10</v>
      </c>
      <c r="G212" s="17" t="str">
        <f t="shared" si="599"/>
        <v>Restonic Hotel Motel Pocketed Memory Regular Border 78X69X10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78X69X10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10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8.9990000000000006</v>
      </c>
      <c r="AH212" s="20">
        <f t="shared" si="585"/>
        <v>8.9990000000000006</v>
      </c>
      <c r="AI212" s="43"/>
      <c r="AJ212" s="43"/>
      <c r="AK212" s="43"/>
      <c r="AL212" s="43"/>
      <c r="AM212" s="43"/>
      <c r="AN212" s="43"/>
      <c r="AO212" s="43"/>
      <c r="AP212" s="43"/>
      <c r="AQ212" s="43"/>
      <c r="AR212" s="45"/>
      <c r="AS212" s="41">
        <f t="shared" ref="AS212:AT212" si="601">AS211</f>
        <v>255.81299999999999</v>
      </c>
      <c r="AT212" s="32">
        <f t="shared" si="601"/>
        <v>288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SFG-FRPKRG-MEM-BOR-78X69X10</v>
      </c>
      <c r="E213" s="17" t="str">
        <f t="shared" si="602"/>
        <v>Restonic Hotel Motel Pocketed Memory Regular Border 78X69X10</v>
      </c>
      <c r="F213" s="17" t="str">
        <f t="shared" si="602"/>
        <v>SFG-FRPKRG-MEM-BOR-78X69X10</v>
      </c>
      <c r="G213" s="17" t="str">
        <f t="shared" si="602"/>
        <v>Restonic Hotel Motel Pocketed Memory Regular Border 78X69X10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78X69X10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10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3"/>
      <c r="AJ213" s="43"/>
      <c r="AK213" s="43"/>
      <c r="AL213" s="43"/>
      <c r="AM213" s="43"/>
      <c r="AN213" s="43"/>
      <c r="AO213" s="43"/>
      <c r="AP213" s="43"/>
      <c r="AQ213" s="43"/>
      <c r="AR213" s="45"/>
      <c r="AS213" s="41">
        <f t="shared" ref="AS213:AT213" si="604">AS212</f>
        <v>255.81299999999999</v>
      </c>
      <c r="AT213" s="32">
        <f t="shared" si="604"/>
        <v>288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SFG-FRPKRG-MEM-BOR-78X69X10</v>
      </c>
      <c r="E214" s="17" t="str">
        <f t="shared" si="605"/>
        <v>Restonic Hotel Motel Pocketed Memory Regular Border 78X69X10</v>
      </c>
      <c r="F214" s="17" t="str">
        <f t="shared" si="605"/>
        <v>SFG-FRPKRG-MEM-BOR-78X69X10</v>
      </c>
      <c r="G214" s="17" t="str">
        <f t="shared" si="605"/>
        <v>Restonic Hotel Motel Pocketed Memory Regular Border 78X69X10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78X69X10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10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3"/>
      <c r="AJ214" s="43"/>
      <c r="AK214" s="43"/>
      <c r="AL214" s="43"/>
      <c r="AM214" s="43"/>
      <c r="AN214" s="43"/>
      <c r="AO214" s="43"/>
      <c r="AP214" s="43"/>
      <c r="AQ214" s="43"/>
      <c r="AR214" s="45"/>
      <c r="AS214" s="41">
        <f t="shared" ref="AS214:AT214" si="607">AS213</f>
        <v>255.81299999999999</v>
      </c>
      <c r="AT214" s="32">
        <f t="shared" si="607"/>
        <v>288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SFG-FRPKRG-MEM-BOR-78X69X10</v>
      </c>
      <c r="E215" s="17" t="str">
        <f t="shared" si="608"/>
        <v>Restonic Hotel Motel Pocketed Memory Regular Border 78X69X10</v>
      </c>
      <c r="F215" s="17" t="str">
        <f t="shared" si="608"/>
        <v>SFG-FRPKRG-MEM-BOR-78X69X10</v>
      </c>
      <c r="G215" s="17" t="str">
        <f t="shared" si="608"/>
        <v>Restonic Hotel Motel Pocketed Memory Regular Border 78X69X10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39" t="s">
        <v>18739</v>
      </c>
      <c r="R215" s="39" t="s">
        <v>34279</v>
      </c>
      <c r="S215" s="39" t="s">
        <v>192</v>
      </c>
      <c r="T215" s="40">
        <v>1.1599999999999999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78X69X10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10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1.1599999999999999</v>
      </c>
      <c r="AG215" s="26">
        <f>VLOOKUP(Q215,'SFG-RM'!A:B,2,0)</f>
        <v>14.621455289401199</v>
      </c>
      <c r="AH215" s="20">
        <f t="shared" si="585"/>
        <v>16.960888135705389</v>
      </c>
      <c r="AI215" s="43"/>
      <c r="AJ215" s="43"/>
      <c r="AK215" s="43"/>
      <c r="AL215" s="43"/>
      <c r="AM215" s="43"/>
      <c r="AN215" s="43"/>
      <c r="AO215" s="43"/>
      <c r="AP215" s="43"/>
      <c r="AQ215" s="43"/>
      <c r="AR215" s="45"/>
      <c r="AS215" s="41">
        <f t="shared" ref="AS215:AT215" si="610">AS214</f>
        <v>255.81299999999999</v>
      </c>
      <c r="AT215" s="32">
        <f t="shared" si="610"/>
        <v>288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SFG-FRPKRG-MEM-BOR-78X69X10</v>
      </c>
      <c r="E216" s="17" t="str">
        <f t="shared" si="611"/>
        <v>Restonic Hotel Motel Pocketed Memory Regular Border 78X69X10</v>
      </c>
      <c r="F216" s="17" t="str">
        <f t="shared" si="611"/>
        <v>SFG-FRPKRG-MEM-BOR-78X69X10</v>
      </c>
      <c r="G216" s="17" t="str">
        <f t="shared" si="611"/>
        <v>Restonic Hotel Motel Pocketed Memory Regular Border 78X69X10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78X69X10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10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3"/>
      <c r="AJ216" s="43"/>
      <c r="AK216" s="43"/>
      <c r="AL216" s="43"/>
      <c r="AM216" s="43"/>
      <c r="AN216" s="43"/>
      <c r="AO216" s="43"/>
      <c r="AP216" s="43"/>
      <c r="AQ216" s="43"/>
      <c r="AR216" s="45"/>
      <c r="AS216" s="41">
        <f t="shared" ref="AS216:AT216" si="613">AS215</f>
        <v>255.81299999999999</v>
      </c>
      <c r="AT216" s="32">
        <f t="shared" si="613"/>
        <v>288</v>
      </c>
    </row>
    <row r="218" spans="1:46">
      <c r="A218" s="15">
        <v>1</v>
      </c>
      <c r="B218" s="16">
        <v>25</v>
      </c>
      <c r="C218" s="16" t="s">
        <v>34276</v>
      </c>
      <c r="D218" s="42" t="s">
        <v>34304</v>
      </c>
      <c r="E218" s="42" t="s">
        <v>34344</v>
      </c>
      <c r="F218" s="17" t="str">
        <f>D218</f>
        <v>SFG-FRPKRG-MEM-BOR-80X33X10</v>
      </c>
      <c r="G218" s="17" t="str">
        <f>E218</f>
        <v>Restonic Hotel Motel Pocketed Memory Regular Border 80X33X10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80X33X10</v>
      </c>
      <c r="Y218" s="31" t="str">
        <f>LEFT(X218,2)</f>
        <v>80</v>
      </c>
      <c r="Z218" s="31" t="str">
        <f>MID(X218,4,2)</f>
        <v>33</v>
      </c>
      <c r="AA218" s="31" t="str">
        <f>RIGHT(X218,2)</f>
        <v>10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3">
        <f>SUM(AH218:AH225)</f>
        <v>206.07626442229537</v>
      </c>
      <c r="AJ218" s="43">
        <f>ROUND(AI218,3)</f>
        <v>206.07599999999999</v>
      </c>
      <c r="AK218" s="43">
        <f>AJ218</f>
        <v>206.07599999999999</v>
      </c>
      <c r="AL218" s="43">
        <f>+AK218+AQ218</f>
        <v>231.577698924</v>
      </c>
      <c r="AM218" s="43">
        <f>+SUM(((AK218*3%*18%)))</f>
        <v>1.1128103999999999</v>
      </c>
      <c r="AN218" s="43">
        <f t="shared" ref="AN218" si="615">+SUM(((AK218*14.33%*53%)))</f>
        <v>15.651266124000001</v>
      </c>
      <c r="AO218" s="43">
        <f t="shared" ref="AO218" si="616">+SUM(((AK218*5.92%*53%)))</f>
        <v>6.4658405759999997</v>
      </c>
      <c r="AP218" s="43">
        <f t="shared" ref="AP218" si="617">+SUM(((AK218*2.08%*53%)))</f>
        <v>2.2717818240000001</v>
      </c>
      <c r="AQ218" s="43">
        <f>SUM(AM218:AP218)</f>
        <v>25.501698924000003</v>
      </c>
      <c r="AR218" s="44">
        <f>ROUNDUP(AL218,0)</f>
        <v>232</v>
      </c>
      <c r="AS218" s="41">
        <f>AK218</f>
        <v>206.07599999999999</v>
      </c>
      <c r="AT218" s="32">
        <f>AR218</f>
        <v>232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SFG-FRPKRG-MEM-BOR-80X33X10</v>
      </c>
      <c r="E219" s="17" t="str">
        <f t="shared" si="618"/>
        <v>Restonic Hotel Motel Pocketed Memory Regular Border 80X33X10</v>
      </c>
      <c r="F219" s="17" t="str">
        <f t="shared" si="618"/>
        <v>SFG-FRPKRG-MEM-BOR-80X33X10</v>
      </c>
      <c r="G219" s="17" t="str">
        <f t="shared" si="618"/>
        <v>Restonic Hotel Motel Pocketed Memory Regular Border 80X33X10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80X33X10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10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3"/>
      <c r="AJ219" s="43"/>
      <c r="AK219" s="43"/>
      <c r="AL219" s="43"/>
      <c r="AM219" s="43"/>
      <c r="AN219" s="43"/>
      <c r="AO219" s="43"/>
      <c r="AP219" s="43"/>
      <c r="AQ219" s="43"/>
      <c r="AR219" s="45"/>
      <c r="AS219" s="41">
        <f t="shared" ref="AS219:AT219" si="623">AS218</f>
        <v>206.07599999999999</v>
      </c>
      <c r="AT219" s="32">
        <f t="shared" si="623"/>
        <v>232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SFG-FRPKRG-MEM-BOR-80X33X10</v>
      </c>
      <c r="E220" s="17" t="str">
        <f t="shared" si="624"/>
        <v>Restonic Hotel Motel Pocketed Memory Regular Border 80X33X10</v>
      </c>
      <c r="F220" s="17" t="str">
        <f t="shared" si="624"/>
        <v>SFG-FRPKRG-MEM-BOR-80X33X10</v>
      </c>
      <c r="G220" s="17" t="str">
        <f t="shared" si="624"/>
        <v>Restonic Hotel Motel Pocketed Memory Regular Border 80X33X10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18730</v>
      </c>
      <c r="R220" s="39" t="s">
        <v>34278</v>
      </c>
      <c r="S220" s="39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80X33X10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10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28.799284270000001</v>
      </c>
      <c r="AH220" s="20">
        <f t="shared" si="614"/>
        <v>167.52543659859001</v>
      </c>
      <c r="AI220" s="43"/>
      <c r="AJ220" s="43"/>
      <c r="AK220" s="43"/>
      <c r="AL220" s="43"/>
      <c r="AM220" s="43"/>
      <c r="AN220" s="43"/>
      <c r="AO220" s="43"/>
      <c r="AP220" s="43"/>
      <c r="AQ220" s="43"/>
      <c r="AR220" s="45"/>
      <c r="AS220" s="41">
        <f t="shared" ref="AS220:AT220" si="627">AS219</f>
        <v>206.07599999999999</v>
      </c>
      <c r="AT220" s="32">
        <f t="shared" si="627"/>
        <v>232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SFG-FRPKRG-MEM-BOR-80X33X10</v>
      </c>
      <c r="E221" s="17" t="str">
        <f t="shared" si="628"/>
        <v>Restonic Hotel Motel Pocketed Memory Regular Border 80X33X10</v>
      </c>
      <c r="F221" s="17" t="str">
        <f t="shared" si="628"/>
        <v>SFG-FRPKRG-MEM-BOR-80X33X10</v>
      </c>
      <c r="G221" s="17" t="str">
        <f t="shared" si="628"/>
        <v>Restonic Hotel Motel Pocketed Memory Regular Border 80X33X10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80X33X10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10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8.9990000000000006</v>
      </c>
      <c r="AH221" s="20">
        <f t="shared" si="614"/>
        <v>8.9990000000000006</v>
      </c>
      <c r="AI221" s="43"/>
      <c r="AJ221" s="43"/>
      <c r="AK221" s="43"/>
      <c r="AL221" s="43"/>
      <c r="AM221" s="43"/>
      <c r="AN221" s="43"/>
      <c r="AO221" s="43"/>
      <c r="AP221" s="43"/>
      <c r="AQ221" s="43"/>
      <c r="AR221" s="45"/>
      <c r="AS221" s="41">
        <f t="shared" ref="AS221:AT221" si="630">AS220</f>
        <v>206.07599999999999</v>
      </c>
      <c r="AT221" s="32">
        <f t="shared" si="630"/>
        <v>232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SFG-FRPKRG-MEM-BOR-80X33X10</v>
      </c>
      <c r="E222" s="17" t="str">
        <f t="shared" si="631"/>
        <v>Restonic Hotel Motel Pocketed Memory Regular Border 80X33X10</v>
      </c>
      <c r="F222" s="17" t="str">
        <f t="shared" si="631"/>
        <v>SFG-FRPKRG-MEM-BOR-80X33X10</v>
      </c>
      <c r="G222" s="17" t="str">
        <f t="shared" si="631"/>
        <v>Restonic Hotel Motel Pocketed Memory Regular Border 80X33X10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80X33X10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10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3"/>
      <c r="AJ222" s="43"/>
      <c r="AK222" s="43"/>
      <c r="AL222" s="43"/>
      <c r="AM222" s="43"/>
      <c r="AN222" s="43"/>
      <c r="AO222" s="43"/>
      <c r="AP222" s="43"/>
      <c r="AQ222" s="43"/>
      <c r="AR222" s="45"/>
      <c r="AS222" s="41">
        <f t="shared" ref="AS222:AT222" si="633">AS221</f>
        <v>206.07599999999999</v>
      </c>
      <c r="AT222" s="32">
        <f t="shared" si="633"/>
        <v>232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SFG-FRPKRG-MEM-BOR-80X33X10</v>
      </c>
      <c r="E223" s="17" t="str">
        <f t="shared" si="634"/>
        <v>Restonic Hotel Motel Pocketed Memory Regular Border 80X33X10</v>
      </c>
      <c r="F223" s="17" t="str">
        <f t="shared" si="634"/>
        <v>SFG-FRPKRG-MEM-BOR-80X33X10</v>
      </c>
      <c r="G223" s="17" t="str">
        <f t="shared" si="634"/>
        <v>Restonic Hotel Motel Pocketed Memory Regular Border 80X33X10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80X33X10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10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3"/>
      <c r="AJ223" s="43"/>
      <c r="AK223" s="43"/>
      <c r="AL223" s="43"/>
      <c r="AM223" s="43"/>
      <c r="AN223" s="43"/>
      <c r="AO223" s="43"/>
      <c r="AP223" s="43"/>
      <c r="AQ223" s="43"/>
      <c r="AR223" s="45"/>
      <c r="AS223" s="41">
        <f t="shared" ref="AS223:AT223" si="636">AS222</f>
        <v>206.07599999999999</v>
      </c>
      <c r="AT223" s="32">
        <f t="shared" si="636"/>
        <v>232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SFG-FRPKRG-MEM-BOR-80X33X10</v>
      </c>
      <c r="E224" s="17" t="str">
        <f t="shared" si="637"/>
        <v>Restonic Hotel Motel Pocketed Memory Regular Border 80X33X10</v>
      </c>
      <c r="F224" s="17" t="str">
        <f t="shared" si="637"/>
        <v>SFG-FRPKRG-MEM-BOR-80X33X10</v>
      </c>
      <c r="G224" s="17" t="str">
        <f t="shared" si="637"/>
        <v>Restonic Hotel Motel Pocketed Memory Regular Border 80X33X10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18739</v>
      </c>
      <c r="R224" s="39" t="s">
        <v>34279</v>
      </c>
      <c r="S224" s="39" t="s">
        <v>192</v>
      </c>
      <c r="T224" s="40">
        <v>1.1599999999999999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80X33X10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10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1.1599999999999999</v>
      </c>
      <c r="AG224" s="26">
        <f>VLOOKUP(Q224,'SFG-RM'!A:B,2,0)</f>
        <v>14.621455289401199</v>
      </c>
      <c r="AH224" s="20">
        <f t="shared" si="614"/>
        <v>16.960888135705389</v>
      </c>
      <c r="AI224" s="43"/>
      <c r="AJ224" s="43"/>
      <c r="AK224" s="43"/>
      <c r="AL224" s="43"/>
      <c r="AM224" s="43"/>
      <c r="AN224" s="43"/>
      <c r="AO224" s="43"/>
      <c r="AP224" s="43"/>
      <c r="AQ224" s="43"/>
      <c r="AR224" s="45"/>
      <c r="AS224" s="41">
        <f t="shared" ref="AS224:AT224" si="639">AS223</f>
        <v>206.07599999999999</v>
      </c>
      <c r="AT224" s="32">
        <f t="shared" si="639"/>
        <v>232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SFG-FRPKRG-MEM-BOR-80X33X10</v>
      </c>
      <c r="E225" s="17" t="str">
        <f t="shared" si="640"/>
        <v>Restonic Hotel Motel Pocketed Memory Regular Border 80X33X10</v>
      </c>
      <c r="F225" s="17" t="str">
        <f t="shared" si="640"/>
        <v>SFG-FRPKRG-MEM-BOR-80X33X10</v>
      </c>
      <c r="G225" s="17" t="str">
        <f t="shared" si="640"/>
        <v>Restonic Hotel Motel Pocketed Memory Regular Border 80X33X10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80X33X10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10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3"/>
      <c r="AJ225" s="43"/>
      <c r="AK225" s="43"/>
      <c r="AL225" s="43"/>
      <c r="AM225" s="43"/>
      <c r="AN225" s="43"/>
      <c r="AO225" s="43"/>
      <c r="AP225" s="43"/>
      <c r="AQ225" s="43"/>
      <c r="AR225" s="45"/>
      <c r="AS225" s="41">
        <f t="shared" ref="AS225:AT225" si="642">AS224</f>
        <v>206.07599999999999</v>
      </c>
      <c r="AT225" s="32">
        <f t="shared" si="642"/>
        <v>232</v>
      </c>
    </row>
    <row r="227" spans="1:46">
      <c r="A227" s="15">
        <v>1</v>
      </c>
      <c r="B227" s="16">
        <v>26</v>
      </c>
      <c r="C227" s="16" t="s">
        <v>34276</v>
      </c>
      <c r="D227" s="42" t="s">
        <v>34305</v>
      </c>
      <c r="E227" s="42" t="s">
        <v>34345</v>
      </c>
      <c r="F227" s="17" t="str">
        <f>D227</f>
        <v>SFG-FRPKRG-MEM-BOR-80X39X10</v>
      </c>
      <c r="G227" s="17" t="str">
        <f>E227</f>
        <v>Restonic Hotel Motel Pocketed Memory Regular Border 80X39X10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39" t="s">
        <v>1659</v>
      </c>
      <c r="R227" s="39" t="s">
        <v>1660</v>
      </c>
      <c r="S227" s="39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80X39X10</v>
      </c>
      <c r="Y227" s="31" t="str">
        <f>LEFT(X227,2)</f>
        <v>80</v>
      </c>
      <c r="Z227" s="31" t="str">
        <f>MID(X227,4,2)</f>
        <v>39</v>
      </c>
      <c r="AA227" s="31" t="str">
        <f>RIGHT(X227,2)</f>
        <v>10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3">
        <f>SUM(AH227:AH234)</f>
        <v>214.86004612464541</v>
      </c>
      <c r="AJ227" s="43">
        <f>ROUND(AI227,3)</f>
        <v>214.86</v>
      </c>
      <c r="AK227" s="43">
        <f>AJ227</f>
        <v>214.86</v>
      </c>
      <c r="AL227" s="43">
        <f>+AK227+AQ227</f>
        <v>241.44871014</v>
      </c>
      <c r="AM227" s="43">
        <f>+SUM(((AK227*3%*18%)))</f>
        <v>1.1602440000000001</v>
      </c>
      <c r="AN227" s="43">
        <f t="shared" ref="AN227" si="644">+SUM(((AK227*14.33%*53%)))</f>
        <v>16.318402140000003</v>
      </c>
      <c r="AO227" s="43">
        <f t="shared" ref="AO227" si="645">+SUM(((AK227*5.92%*53%)))</f>
        <v>6.7414473600000013</v>
      </c>
      <c r="AP227" s="43">
        <f t="shared" ref="AP227" si="646">+SUM(((AK227*2.08%*53%)))</f>
        <v>2.3686166400000004</v>
      </c>
      <c r="AQ227" s="43">
        <f>SUM(AM227:AP227)</f>
        <v>26.588710140000003</v>
      </c>
      <c r="AR227" s="44">
        <f>ROUNDUP(AL227,0)</f>
        <v>242</v>
      </c>
      <c r="AS227" s="41">
        <f>AK227</f>
        <v>214.86</v>
      </c>
      <c r="AT227" s="32">
        <f>AR227</f>
        <v>242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SFG-FRPKRG-MEM-BOR-80X39X10</v>
      </c>
      <c r="E228" s="17" t="str">
        <f t="shared" si="647"/>
        <v>Restonic Hotel Motel Pocketed Memory Regular Border 80X39X10</v>
      </c>
      <c r="F228" s="17" t="str">
        <f t="shared" si="647"/>
        <v>SFG-FRPKRG-MEM-BOR-80X39X10</v>
      </c>
      <c r="G228" s="17" t="str">
        <f t="shared" si="647"/>
        <v>Restonic Hotel Motel Pocketed Memory Regular Border 80X39X10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39" t="s">
        <v>698</v>
      </c>
      <c r="R228" s="39" t="s">
        <v>699</v>
      </c>
      <c r="S228" s="39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80X39X10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10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3"/>
      <c r="AJ228" s="43"/>
      <c r="AK228" s="43"/>
      <c r="AL228" s="43"/>
      <c r="AM228" s="43"/>
      <c r="AN228" s="43"/>
      <c r="AO228" s="43"/>
      <c r="AP228" s="43"/>
      <c r="AQ228" s="43"/>
      <c r="AR228" s="45"/>
      <c r="AS228" s="41">
        <f t="shared" ref="AS228:AT228" si="652">AS227</f>
        <v>214.86</v>
      </c>
      <c r="AT228" s="32">
        <f t="shared" si="652"/>
        <v>242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SFG-FRPKRG-MEM-BOR-80X39X10</v>
      </c>
      <c r="E229" s="17" t="str">
        <f t="shared" si="653"/>
        <v>Restonic Hotel Motel Pocketed Memory Regular Border 80X39X10</v>
      </c>
      <c r="F229" s="17" t="str">
        <f t="shared" si="653"/>
        <v>SFG-FRPKRG-MEM-BOR-80X39X10</v>
      </c>
      <c r="G229" s="17" t="str">
        <f t="shared" si="653"/>
        <v>Restonic Hotel Motel Pocketed Memory Regular Border 80X39X10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39" t="s">
        <v>18730</v>
      </c>
      <c r="R229" s="39" t="s">
        <v>34278</v>
      </c>
      <c r="S229" s="39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80X39X10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10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28.799284270000001</v>
      </c>
      <c r="AH229" s="20">
        <f t="shared" si="643"/>
        <v>176.30921830094002</v>
      </c>
      <c r="AI229" s="43"/>
      <c r="AJ229" s="43"/>
      <c r="AK229" s="43"/>
      <c r="AL229" s="43"/>
      <c r="AM229" s="43"/>
      <c r="AN229" s="43"/>
      <c r="AO229" s="43"/>
      <c r="AP229" s="43"/>
      <c r="AQ229" s="43"/>
      <c r="AR229" s="45"/>
      <c r="AS229" s="41">
        <f t="shared" ref="AS229:AT229" si="656">AS228</f>
        <v>214.86</v>
      </c>
      <c r="AT229" s="32">
        <f t="shared" si="656"/>
        <v>242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SFG-FRPKRG-MEM-BOR-80X39X10</v>
      </c>
      <c r="E230" s="17" t="str">
        <f t="shared" si="657"/>
        <v>Restonic Hotel Motel Pocketed Memory Regular Border 80X39X10</v>
      </c>
      <c r="F230" s="17" t="str">
        <f t="shared" si="657"/>
        <v>SFG-FRPKRG-MEM-BOR-80X39X10</v>
      </c>
      <c r="G230" s="17" t="str">
        <f t="shared" si="657"/>
        <v>Restonic Hotel Motel Pocketed Memory Regular Border 80X39X10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80X39X10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10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8.9990000000000006</v>
      </c>
      <c r="AH230" s="20">
        <f t="shared" si="643"/>
        <v>8.9990000000000006</v>
      </c>
      <c r="AI230" s="43"/>
      <c r="AJ230" s="43"/>
      <c r="AK230" s="43"/>
      <c r="AL230" s="43"/>
      <c r="AM230" s="43"/>
      <c r="AN230" s="43"/>
      <c r="AO230" s="43"/>
      <c r="AP230" s="43"/>
      <c r="AQ230" s="43"/>
      <c r="AR230" s="45"/>
      <c r="AS230" s="41">
        <f t="shared" ref="AS230:AT230" si="659">AS229</f>
        <v>214.86</v>
      </c>
      <c r="AT230" s="32">
        <f t="shared" si="659"/>
        <v>242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SFG-FRPKRG-MEM-BOR-80X39X10</v>
      </c>
      <c r="E231" s="17" t="str">
        <f t="shared" si="660"/>
        <v>Restonic Hotel Motel Pocketed Memory Regular Border 80X39X10</v>
      </c>
      <c r="F231" s="17" t="str">
        <f t="shared" si="660"/>
        <v>SFG-FRPKRG-MEM-BOR-80X39X10</v>
      </c>
      <c r="G231" s="17" t="str">
        <f t="shared" si="660"/>
        <v>Restonic Hotel Motel Pocketed Memory Regular Border 80X39X10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80X39X10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10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3"/>
      <c r="AJ231" s="43"/>
      <c r="AK231" s="43"/>
      <c r="AL231" s="43"/>
      <c r="AM231" s="43"/>
      <c r="AN231" s="43"/>
      <c r="AO231" s="43"/>
      <c r="AP231" s="43"/>
      <c r="AQ231" s="43"/>
      <c r="AR231" s="45"/>
      <c r="AS231" s="41">
        <f t="shared" ref="AS231:AT231" si="662">AS230</f>
        <v>214.86</v>
      </c>
      <c r="AT231" s="32">
        <f t="shared" si="662"/>
        <v>242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SFG-FRPKRG-MEM-BOR-80X39X10</v>
      </c>
      <c r="E232" s="17" t="str">
        <f t="shared" si="663"/>
        <v>Restonic Hotel Motel Pocketed Memory Regular Border 80X39X10</v>
      </c>
      <c r="F232" s="17" t="str">
        <f t="shared" si="663"/>
        <v>SFG-FRPKRG-MEM-BOR-80X39X10</v>
      </c>
      <c r="G232" s="17" t="str">
        <f t="shared" si="663"/>
        <v>Restonic Hotel Motel Pocketed Memory Regular Border 80X39X10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80X39X10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10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3"/>
      <c r="AJ232" s="43"/>
      <c r="AK232" s="43"/>
      <c r="AL232" s="43"/>
      <c r="AM232" s="43"/>
      <c r="AN232" s="43"/>
      <c r="AO232" s="43"/>
      <c r="AP232" s="43"/>
      <c r="AQ232" s="43"/>
      <c r="AR232" s="45"/>
      <c r="AS232" s="41">
        <f t="shared" ref="AS232:AT232" si="665">AS231</f>
        <v>214.86</v>
      </c>
      <c r="AT232" s="32">
        <f t="shared" si="665"/>
        <v>242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SFG-FRPKRG-MEM-BOR-80X39X10</v>
      </c>
      <c r="E233" s="17" t="str">
        <f t="shared" si="666"/>
        <v>Restonic Hotel Motel Pocketed Memory Regular Border 80X39X10</v>
      </c>
      <c r="F233" s="17" t="str">
        <f t="shared" si="666"/>
        <v>SFG-FRPKRG-MEM-BOR-80X39X10</v>
      </c>
      <c r="G233" s="17" t="str">
        <f t="shared" si="666"/>
        <v>Restonic Hotel Motel Pocketed Memory Regular Border 80X39X10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39" t="s">
        <v>18739</v>
      </c>
      <c r="R233" s="39" t="s">
        <v>34279</v>
      </c>
      <c r="S233" s="39" t="s">
        <v>192</v>
      </c>
      <c r="T233" s="40">
        <v>1.1599999999999999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80X39X10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10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1.1599999999999999</v>
      </c>
      <c r="AG233" s="26">
        <f>VLOOKUP(Q233,'SFG-RM'!A:B,2,0)</f>
        <v>14.621455289401199</v>
      </c>
      <c r="AH233" s="20">
        <f t="shared" si="643"/>
        <v>16.960888135705389</v>
      </c>
      <c r="AI233" s="43"/>
      <c r="AJ233" s="43"/>
      <c r="AK233" s="43"/>
      <c r="AL233" s="43"/>
      <c r="AM233" s="43"/>
      <c r="AN233" s="43"/>
      <c r="AO233" s="43"/>
      <c r="AP233" s="43"/>
      <c r="AQ233" s="43"/>
      <c r="AR233" s="45"/>
      <c r="AS233" s="41">
        <f t="shared" ref="AS233:AT233" si="668">AS232</f>
        <v>214.86</v>
      </c>
      <c r="AT233" s="32">
        <f t="shared" si="668"/>
        <v>242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SFG-FRPKRG-MEM-BOR-80X39X10</v>
      </c>
      <c r="E234" s="17" t="str">
        <f t="shared" si="669"/>
        <v>Restonic Hotel Motel Pocketed Memory Regular Border 80X39X10</v>
      </c>
      <c r="F234" s="17" t="str">
        <f t="shared" si="669"/>
        <v>SFG-FRPKRG-MEM-BOR-80X39X10</v>
      </c>
      <c r="G234" s="17" t="str">
        <f t="shared" si="669"/>
        <v>Restonic Hotel Motel Pocketed Memory Regular Border 80X39X10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80X39X10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10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3"/>
      <c r="AJ234" s="43"/>
      <c r="AK234" s="43"/>
      <c r="AL234" s="43"/>
      <c r="AM234" s="43"/>
      <c r="AN234" s="43"/>
      <c r="AO234" s="43"/>
      <c r="AP234" s="43"/>
      <c r="AQ234" s="43"/>
      <c r="AR234" s="45"/>
      <c r="AS234" s="41">
        <f t="shared" ref="AS234:AT234" si="671">AS233</f>
        <v>214.86</v>
      </c>
      <c r="AT234" s="32">
        <f t="shared" si="671"/>
        <v>242</v>
      </c>
    </row>
    <row r="236" spans="1:46">
      <c r="A236" s="15">
        <v>1</v>
      </c>
      <c r="B236" s="16">
        <v>27</v>
      </c>
      <c r="C236" s="16" t="s">
        <v>34276</v>
      </c>
      <c r="D236" s="42" t="s">
        <v>34306</v>
      </c>
      <c r="E236" s="42" t="s">
        <v>34346</v>
      </c>
      <c r="F236" s="17" t="str">
        <f>D236</f>
        <v>SFG-FRPKRG-MEM-BOR-80X45X10</v>
      </c>
      <c r="G236" s="17" t="str">
        <f>E236</f>
        <v>Restonic Hotel Motel Pocketed Memory Regular Border 80X45X10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39" t="s">
        <v>1659</v>
      </c>
      <c r="R236" s="39" t="s">
        <v>1660</v>
      </c>
      <c r="S236" s="39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80X45X10</v>
      </c>
      <c r="Y236" s="31" t="str">
        <f>LEFT(X236,2)</f>
        <v>80</v>
      </c>
      <c r="Z236" s="31" t="str">
        <f>MID(X236,4,2)</f>
        <v>45</v>
      </c>
      <c r="AA236" s="31" t="str">
        <f>RIGHT(X236,2)</f>
        <v>10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3">
        <f>SUM(AH236:AH243)</f>
        <v>223.64382782699539</v>
      </c>
      <c r="AJ236" s="43">
        <f>ROUND(AI236,3)</f>
        <v>223.64400000000001</v>
      </c>
      <c r="AK236" s="43">
        <f>AJ236</f>
        <v>223.64400000000001</v>
      </c>
      <c r="AL236" s="43">
        <f>+AK236+AQ236</f>
        <v>251.319721356</v>
      </c>
      <c r="AM236" s="43">
        <f>+SUM(((AK236*3%*18%)))</f>
        <v>1.2076776</v>
      </c>
      <c r="AN236" s="43">
        <f t="shared" ref="AN236" si="673">+SUM(((AK236*14.33%*53%)))</f>
        <v>16.985538156000004</v>
      </c>
      <c r="AO236" s="43">
        <f t="shared" ref="AO236" si="674">+SUM(((AK236*5.92%*53%)))</f>
        <v>7.0170541440000012</v>
      </c>
      <c r="AP236" s="43">
        <f t="shared" ref="AP236" si="675">+SUM(((AK236*2.08%*53%)))</f>
        <v>2.4654514559999998</v>
      </c>
      <c r="AQ236" s="43">
        <f>SUM(AM236:AP236)</f>
        <v>27.675721356000007</v>
      </c>
      <c r="AR236" s="44">
        <f>ROUNDUP(AL236,0)</f>
        <v>252</v>
      </c>
      <c r="AS236" s="41">
        <f>AK236</f>
        <v>223.64400000000001</v>
      </c>
      <c r="AT236" s="32">
        <f>AR236</f>
        <v>252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SFG-FRPKRG-MEM-BOR-80X45X10</v>
      </c>
      <c r="E237" s="17" t="str">
        <f t="shared" si="676"/>
        <v>Restonic Hotel Motel Pocketed Memory Regular Border 80X45X10</v>
      </c>
      <c r="F237" s="17" t="str">
        <f t="shared" si="676"/>
        <v>SFG-FRPKRG-MEM-BOR-80X45X10</v>
      </c>
      <c r="G237" s="17" t="str">
        <f t="shared" si="676"/>
        <v>Restonic Hotel Motel Pocketed Memory Regular Border 80X45X10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39" t="s">
        <v>698</v>
      </c>
      <c r="R237" s="39" t="s">
        <v>699</v>
      </c>
      <c r="S237" s="39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80X45X10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10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3"/>
      <c r="AJ237" s="43"/>
      <c r="AK237" s="43"/>
      <c r="AL237" s="43"/>
      <c r="AM237" s="43"/>
      <c r="AN237" s="43"/>
      <c r="AO237" s="43"/>
      <c r="AP237" s="43"/>
      <c r="AQ237" s="43"/>
      <c r="AR237" s="45"/>
      <c r="AS237" s="41">
        <f t="shared" ref="AS237:AT237" si="681">AS236</f>
        <v>223.64400000000001</v>
      </c>
      <c r="AT237" s="32">
        <f t="shared" si="681"/>
        <v>252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SFG-FRPKRG-MEM-BOR-80X45X10</v>
      </c>
      <c r="E238" s="17" t="str">
        <f t="shared" si="682"/>
        <v>Restonic Hotel Motel Pocketed Memory Regular Border 80X45X10</v>
      </c>
      <c r="F238" s="17" t="str">
        <f t="shared" si="682"/>
        <v>SFG-FRPKRG-MEM-BOR-80X45X10</v>
      </c>
      <c r="G238" s="17" t="str">
        <f t="shared" si="682"/>
        <v>Restonic Hotel Motel Pocketed Memory Regular Border 80X45X10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39" t="s">
        <v>18730</v>
      </c>
      <c r="R238" s="39" t="s">
        <v>34278</v>
      </c>
      <c r="S238" s="39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80X45X10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10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28.799284270000001</v>
      </c>
      <c r="AH238" s="20">
        <f t="shared" si="672"/>
        <v>185.09300000329003</v>
      </c>
      <c r="AI238" s="43"/>
      <c r="AJ238" s="43"/>
      <c r="AK238" s="43"/>
      <c r="AL238" s="43"/>
      <c r="AM238" s="43"/>
      <c r="AN238" s="43"/>
      <c r="AO238" s="43"/>
      <c r="AP238" s="43"/>
      <c r="AQ238" s="43"/>
      <c r="AR238" s="45"/>
      <c r="AS238" s="41">
        <f t="shared" ref="AS238:AT238" si="685">AS237</f>
        <v>223.64400000000001</v>
      </c>
      <c r="AT238" s="32">
        <f t="shared" si="685"/>
        <v>252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SFG-FRPKRG-MEM-BOR-80X45X10</v>
      </c>
      <c r="E239" s="17" t="str">
        <f t="shared" si="686"/>
        <v>Restonic Hotel Motel Pocketed Memory Regular Border 80X45X10</v>
      </c>
      <c r="F239" s="17" t="str">
        <f t="shared" si="686"/>
        <v>SFG-FRPKRG-MEM-BOR-80X45X10</v>
      </c>
      <c r="G239" s="17" t="str">
        <f t="shared" si="686"/>
        <v>Restonic Hotel Motel Pocketed Memory Regular Border 80X45X10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80X45X10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10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8.9990000000000006</v>
      </c>
      <c r="AH239" s="20">
        <f t="shared" si="672"/>
        <v>8.9990000000000006</v>
      </c>
      <c r="AI239" s="43"/>
      <c r="AJ239" s="43"/>
      <c r="AK239" s="43"/>
      <c r="AL239" s="43"/>
      <c r="AM239" s="43"/>
      <c r="AN239" s="43"/>
      <c r="AO239" s="43"/>
      <c r="AP239" s="43"/>
      <c r="AQ239" s="43"/>
      <c r="AR239" s="45"/>
      <c r="AS239" s="41">
        <f t="shared" ref="AS239:AT239" si="688">AS238</f>
        <v>223.64400000000001</v>
      </c>
      <c r="AT239" s="32">
        <f t="shared" si="688"/>
        <v>252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SFG-FRPKRG-MEM-BOR-80X45X10</v>
      </c>
      <c r="E240" s="17" t="str">
        <f t="shared" si="689"/>
        <v>Restonic Hotel Motel Pocketed Memory Regular Border 80X45X10</v>
      </c>
      <c r="F240" s="17" t="str">
        <f t="shared" si="689"/>
        <v>SFG-FRPKRG-MEM-BOR-80X45X10</v>
      </c>
      <c r="G240" s="17" t="str">
        <f t="shared" si="689"/>
        <v>Restonic Hotel Motel Pocketed Memory Regular Border 80X45X10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80X45X10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10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3"/>
      <c r="AJ240" s="43"/>
      <c r="AK240" s="43"/>
      <c r="AL240" s="43"/>
      <c r="AM240" s="43"/>
      <c r="AN240" s="43"/>
      <c r="AO240" s="43"/>
      <c r="AP240" s="43"/>
      <c r="AQ240" s="43"/>
      <c r="AR240" s="45"/>
      <c r="AS240" s="41">
        <f t="shared" ref="AS240:AT240" si="691">AS239</f>
        <v>223.64400000000001</v>
      </c>
      <c r="AT240" s="32">
        <f t="shared" si="691"/>
        <v>252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SFG-FRPKRG-MEM-BOR-80X45X10</v>
      </c>
      <c r="E241" s="17" t="str">
        <f t="shared" si="692"/>
        <v>Restonic Hotel Motel Pocketed Memory Regular Border 80X45X10</v>
      </c>
      <c r="F241" s="17" t="str">
        <f t="shared" si="692"/>
        <v>SFG-FRPKRG-MEM-BOR-80X45X10</v>
      </c>
      <c r="G241" s="17" t="str">
        <f t="shared" si="692"/>
        <v>Restonic Hotel Motel Pocketed Memory Regular Border 80X45X10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80X45X10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10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3"/>
      <c r="AJ241" s="43"/>
      <c r="AK241" s="43"/>
      <c r="AL241" s="43"/>
      <c r="AM241" s="43"/>
      <c r="AN241" s="43"/>
      <c r="AO241" s="43"/>
      <c r="AP241" s="43"/>
      <c r="AQ241" s="43"/>
      <c r="AR241" s="45"/>
      <c r="AS241" s="41">
        <f t="shared" ref="AS241:AT241" si="694">AS240</f>
        <v>223.64400000000001</v>
      </c>
      <c r="AT241" s="32">
        <f t="shared" si="694"/>
        <v>252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SFG-FRPKRG-MEM-BOR-80X45X10</v>
      </c>
      <c r="E242" s="17" t="str">
        <f t="shared" si="695"/>
        <v>Restonic Hotel Motel Pocketed Memory Regular Border 80X45X10</v>
      </c>
      <c r="F242" s="17" t="str">
        <f t="shared" si="695"/>
        <v>SFG-FRPKRG-MEM-BOR-80X45X10</v>
      </c>
      <c r="G242" s="17" t="str">
        <f t="shared" si="695"/>
        <v>Restonic Hotel Motel Pocketed Memory Regular Border 80X45X10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39" t="s">
        <v>18739</v>
      </c>
      <c r="R242" s="39" t="s">
        <v>34279</v>
      </c>
      <c r="S242" s="39" t="s">
        <v>192</v>
      </c>
      <c r="T242" s="40">
        <v>1.1599999999999999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80X45X10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10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1.1599999999999999</v>
      </c>
      <c r="AG242" s="26">
        <f>VLOOKUP(Q242,'SFG-RM'!A:B,2,0)</f>
        <v>14.621455289401199</v>
      </c>
      <c r="AH242" s="20">
        <f t="shared" si="672"/>
        <v>16.960888135705389</v>
      </c>
      <c r="AI242" s="43"/>
      <c r="AJ242" s="43"/>
      <c r="AK242" s="43"/>
      <c r="AL242" s="43"/>
      <c r="AM242" s="43"/>
      <c r="AN242" s="43"/>
      <c r="AO242" s="43"/>
      <c r="AP242" s="43"/>
      <c r="AQ242" s="43"/>
      <c r="AR242" s="45"/>
      <c r="AS242" s="41">
        <f t="shared" ref="AS242:AT242" si="697">AS241</f>
        <v>223.64400000000001</v>
      </c>
      <c r="AT242" s="32">
        <f t="shared" si="697"/>
        <v>252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SFG-FRPKRG-MEM-BOR-80X45X10</v>
      </c>
      <c r="E243" s="17" t="str">
        <f t="shared" si="698"/>
        <v>Restonic Hotel Motel Pocketed Memory Regular Border 80X45X10</v>
      </c>
      <c r="F243" s="17" t="str">
        <f t="shared" si="698"/>
        <v>SFG-FRPKRG-MEM-BOR-80X45X10</v>
      </c>
      <c r="G243" s="17" t="str">
        <f t="shared" si="698"/>
        <v>Restonic Hotel Motel Pocketed Memory Regular Border 80X45X10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80X45X10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10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3"/>
      <c r="AJ243" s="43"/>
      <c r="AK243" s="43"/>
      <c r="AL243" s="43"/>
      <c r="AM243" s="43"/>
      <c r="AN243" s="43"/>
      <c r="AO243" s="43"/>
      <c r="AP243" s="43"/>
      <c r="AQ243" s="43"/>
      <c r="AR243" s="45"/>
      <c r="AS243" s="41">
        <f t="shared" ref="AS243:AT243" si="700">AS242</f>
        <v>223.64400000000001</v>
      </c>
      <c r="AT243" s="32">
        <f t="shared" si="700"/>
        <v>252</v>
      </c>
    </row>
    <row r="245" spans="1:46">
      <c r="A245" s="15">
        <v>1</v>
      </c>
      <c r="B245" s="16">
        <v>28</v>
      </c>
      <c r="C245" s="16" t="s">
        <v>34276</v>
      </c>
      <c r="D245" s="42" t="s">
        <v>34307</v>
      </c>
      <c r="E245" s="42" t="s">
        <v>34347</v>
      </c>
      <c r="F245" s="17" t="str">
        <f>D245</f>
        <v>SFG-FRPKRG-MEM-BOR-80X51X10</v>
      </c>
      <c r="G245" s="17" t="str">
        <f>E245</f>
        <v>Restonic Hotel Motel Pocketed Memory Regular Border 80X51X10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39" t="s">
        <v>1659</v>
      </c>
      <c r="R245" s="39" t="s">
        <v>1660</v>
      </c>
      <c r="S245" s="39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80X51X10</v>
      </c>
      <c r="Y245" s="31" t="str">
        <f>LEFT(X245,2)</f>
        <v>80</v>
      </c>
      <c r="Z245" s="31" t="str">
        <f>MID(X245,4,2)</f>
        <v>51</v>
      </c>
      <c r="AA245" s="31" t="str">
        <f>RIGHT(X245,2)</f>
        <v>10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3">
        <f>SUM(AH245:AH252)</f>
        <v>232.39881024507537</v>
      </c>
      <c r="AJ245" s="43">
        <f>ROUND(AI245,3)</f>
        <v>232.399</v>
      </c>
      <c r="AK245" s="43">
        <f>AJ245</f>
        <v>232.399</v>
      </c>
      <c r="AL245" s="43">
        <f>+AK245+AQ245</f>
        <v>261.15814385099998</v>
      </c>
      <c r="AM245" s="43">
        <f>+SUM(((AK245*3%*18%)))</f>
        <v>1.2549545999999998</v>
      </c>
      <c r="AN245" s="43">
        <f t="shared" ref="AN245" si="702">+SUM(((AK245*14.33%*53%)))</f>
        <v>17.650471651000004</v>
      </c>
      <c r="AO245" s="43">
        <f t="shared" ref="AO245" si="703">+SUM(((AK245*5.92%*53%)))</f>
        <v>7.2917510240000007</v>
      </c>
      <c r="AP245" s="43">
        <f t="shared" ref="AP245" si="704">+SUM(((AK245*2.08%*53%)))</f>
        <v>2.5619665759999997</v>
      </c>
      <c r="AQ245" s="43">
        <f>SUM(AM245:AP245)</f>
        <v>28.759143851000005</v>
      </c>
      <c r="AR245" s="44">
        <f>ROUNDUP(AL245,0)</f>
        <v>262</v>
      </c>
      <c r="AS245" s="41">
        <f>AK245</f>
        <v>232.399</v>
      </c>
      <c r="AT245" s="32">
        <f>AR245</f>
        <v>262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SFG-FRPKRG-MEM-BOR-80X51X10</v>
      </c>
      <c r="E246" s="17" t="str">
        <f t="shared" si="705"/>
        <v>Restonic Hotel Motel Pocketed Memory Regular Border 80X51X10</v>
      </c>
      <c r="F246" s="17" t="str">
        <f t="shared" si="705"/>
        <v>SFG-FRPKRG-MEM-BOR-80X51X10</v>
      </c>
      <c r="G246" s="17" t="str">
        <f t="shared" si="705"/>
        <v>Restonic Hotel Motel Pocketed Memory Regular Border 80X51X10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39" t="s">
        <v>698</v>
      </c>
      <c r="R246" s="39" t="s">
        <v>699</v>
      </c>
      <c r="S246" s="39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80X51X10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10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3"/>
      <c r="AJ246" s="43"/>
      <c r="AK246" s="43"/>
      <c r="AL246" s="43"/>
      <c r="AM246" s="43"/>
      <c r="AN246" s="43"/>
      <c r="AO246" s="43"/>
      <c r="AP246" s="43"/>
      <c r="AQ246" s="43"/>
      <c r="AR246" s="45"/>
      <c r="AS246" s="41">
        <f t="shared" ref="AS246:AT246" si="710">AS245</f>
        <v>232.399</v>
      </c>
      <c r="AT246" s="32">
        <f t="shared" si="710"/>
        <v>262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SFG-FRPKRG-MEM-BOR-80X51X10</v>
      </c>
      <c r="E247" s="17" t="str">
        <f t="shared" si="711"/>
        <v>Restonic Hotel Motel Pocketed Memory Regular Border 80X51X10</v>
      </c>
      <c r="F247" s="17" t="str">
        <f t="shared" si="711"/>
        <v>SFG-FRPKRG-MEM-BOR-80X51X10</v>
      </c>
      <c r="G247" s="17" t="str">
        <f t="shared" si="711"/>
        <v>Restonic Hotel Motel Pocketed Memory Regular Border 80X51X10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39" t="s">
        <v>18730</v>
      </c>
      <c r="R247" s="39" t="s">
        <v>34278</v>
      </c>
      <c r="S247" s="39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80X51X10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10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28.799284270000001</v>
      </c>
      <c r="AH247" s="20">
        <f t="shared" si="701"/>
        <v>193.84798242137001</v>
      </c>
      <c r="AI247" s="43"/>
      <c r="AJ247" s="43"/>
      <c r="AK247" s="43"/>
      <c r="AL247" s="43"/>
      <c r="AM247" s="43"/>
      <c r="AN247" s="43"/>
      <c r="AO247" s="43"/>
      <c r="AP247" s="43"/>
      <c r="AQ247" s="43"/>
      <c r="AR247" s="45"/>
      <c r="AS247" s="41">
        <f t="shared" ref="AS247:AT247" si="714">AS246</f>
        <v>232.399</v>
      </c>
      <c r="AT247" s="32">
        <f t="shared" si="714"/>
        <v>262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SFG-FRPKRG-MEM-BOR-80X51X10</v>
      </c>
      <c r="E248" s="17" t="str">
        <f t="shared" si="715"/>
        <v>Restonic Hotel Motel Pocketed Memory Regular Border 80X51X10</v>
      </c>
      <c r="F248" s="17" t="str">
        <f t="shared" si="715"/>
        <v>SFG-FRPKRG-MEM-BOR-80X51X10</v>
      </c>
      <c r="G248" s="17" t="str">
        <f t="shared" si="715"/>
        <v>Restonic Hotel Motel Pocketed Memory Regular Border 80X51X10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80X51X10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10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8.9990000000000006</v>
      </c>
      <c r="AH248" s="20">
        <f t="shared" si="701"/>
        <v>8.9990000000000006</v>
      </c>
      <c r="AI248" s="43"/>
      <c r="AJ248" s="43"/>
      <c r="AK248" s="43"/>
      <c r="AL248" s="43"/>
      <c r="AM248" s="43"/>
      <c r="AN248" s="43"/>
      <c r="AO248" s="43"/>
      <c r="AP248" s="43"/>
      <c r="AQ248" s="43"/>
      <c r="AR248" s="45"/>
      <c r="AS248" s="41">
        <f t="shared" ref="AS248:AT248" si="717">AS247</f>
        <v>232.399</v>
      </c>
      <c r="AT248" s="32">
        <f t="shared" si="717"/>
        <v>262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SFG-FRPKRG-MEM-BOR-80X51X10</v>
      </c>
      <c r="E249" s="17" t="str">
        <f t="shared" si="718"/>
        <v>Restonic Hotel Motel Pocketed Memory Regular Border 80X51X10</v>
      </c>
      <c r="F249" s="17" t="str">
        <f t="shared" si="718"/>
        <v>SFG-FRPKRG-MEM-BOR-80X51X10</v>
      </c>
      <c r="G249" s="17" t="str">
        <f t="shared" si="718"/>
        <v>Restonic Hotel Motel Pocketed Memory Regular Border 80X51X10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80X51X10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10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3"/>
      <c r="AJ249" s="43"/>
      <c r="AK249" s="43"/>
      <c r="AL249" s="43"/>
      <c r="AM249" s="43"/>
      <c r="AN249" s="43"/>
      <c r="AO249" s="43"/>
      <c r="AP249" s="43"/>
      <c r="AQ249" s="43"/>
      <c r="AR249" s="45"/>
      <c r="AS249" s="41">
        <f t="shared" ref="AS249:AT249" si="720">AS248</f>
        <v>232.399</v>
      </c>
      <c r="AT249" s="32">
        <f t="shared" si="720"/>
        <v>262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SFG-FRPKRG-MEM-BOR-80X51X10</v>
      </c>
      <c r="E250" s="17" t="str">
        <f t="shared" si="721"/>
        <v>Restonic Hotel Motel Pocketed Memory Regular Border 80X51X10</v>
      </c>
      <c r="F250" s="17" t="str">
        <f t="shared" si="721"/>
        <v>SFG-FRPKRG-MEM-BOR-80X51X10</v>
      </c>
      <c r="G250" s="17" t="str">
        <f t="shared" si="721"/>
        <v>Restonic Hotel Motel Pocketed Memory Regular Border 80X51X10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80X51X10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10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3"/>
      <c r="AJ250" s="43"/>
      <c r="AK250" s="43"/>
      <c r="AL250" s="43"/>
      <c r="AM250" s="43"/>
      <c r="AN250" s="43"/>
      <c r="AO250" s="43"/>
      <c r="AP250" s="43"/>
      <c r="AQ250" s="43"/>
      <c r="AR250" s="45"/>
      <c r="AS250" s="41">
        <f t="shared" ref="AS250:AT250" si="723">AS249</f>
        <v>232.399</v>
      </c>
      <c r="AT250" s="32">
        <f t="shared" si="723"/>
        <v>262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SFG-FRPKRG-MEM-BOR-80X51X10</v>
      </c>
      <c r="E251" s="17" t="str">
        <f t="shared" si="724"/>
        <v>Restonic Hotel Motel Pocketed Memory Regular Border 80X51X10</v>
      </c>
      <c r="F251" s="17" t="str">
        <f t="shared" si="724"/>
        <v>SFG-FRPKRG-MEM-BOR-80X51X10</v>
      </c>
      <c r="G251" s="17" t="str">
        <f t="shared" si="724"/>
        <v>Restonic Hotel Motel Pocketed Memory Regular Border 80X51X10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39" t="s">
        <v>18739</v>
      </c>
      <c r="R251" s="39" t="s">
        <v>34279</v>
      </c>
      <c r="S251" s="39" t="s">
        <v>192</v>
      </c>
      <c r="T251" s="40">
        <v>1.1599999999999999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80X51X10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10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1.1599999999999999</v>
      </c>
      <c r="AG251" s="26">
        <f>VLOOKUP(Q251,'SFG-RM'!A:B,2,0)</f>
        <v>14.621455289401199</v>
      </c>
      <c r="AH251" s="20">
        <f t="shared" si="701"/>
        <v>16.960888135705389</v>
      </c>
      <c r="AI251" s="43"/>
      <c r="AJ251" s="43"/>
      <c r="AK251" s="43"/>
      <c r="AL251" s="43"/>
      <c r="AM251" s="43"/>
      <c r="AN251" s="43"/>
      <c r="AO251" s="43"/>
      <c r="AP251" s="43"/>
      <c r="AQ251" s="43"/>
      <c r="AR251" s="45"/>
      <c r="AS251" s="41">
        <f t="shared" ref="AS251:AT251" si="726">AS250</f>
        <v>232.399</v>
      </c>
      <c r="AT251" s="32">
        <f t="shared" si="726"/>
        <v>262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SFG-FRPKRG-MEM-BOR-80X51X10</v>
      </c>
      <c r="E252" s="17" t="str">
        <f t="shared" si="727"/>
        <v>Restonic Hotel Motel Pocketed Memory Regular Border 80X51X10</v>
      </c>
      <c r="F252" s="17" t="str">
        <f t="shared" si="727"/>
        <v>SFG-FRPKRG-MEM-BOR-80X51X10</v>
      </c>
      <c r="G252" s="17" t="str">
        <f t="shared" si="727"/>
        <v>Restonic Hotel Motel Pocketed Memory Regular Border 80X51X10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80X51X10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10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3"/>
      <c r="AJ252" s="43"/>
      <c r="AK252" s="43"/>
      <c r="AL252" s="43"/>
      <c r="AM252" s="43"/>
      <c r="AN252" s="43"/>
      <c r="AO252" s="43"/>
      <c r="AP252" s="43"/>
      <c r="AQ252" s="43"/>
      <c r="AR252" s="45"/>
      <c r="AS252" s="41">
        <f t="shared" ref="AS252:AT252" si="729">AS251</f>
        <v>232.399</v>
      </c>
      <c r="AT252" s="32">
        <f t="shared" si="729"/>
        <v>262</v>
      </c>
    </row>
    <row r="254" spans="1:46">
      <c r="A254" s="15">
        <v>1</v>
      </c>
      <c r="B254" s="16">
        <v>29</v>
      </c>
      <c r="C254" s="16" t="s">
        <v>34276</v>
      </c>
      <c r="D254" s="42" t="s">
        <v>34308</v>
      </c>
      <c r="E254" s="42" t="s">
        <v>34348</v>
      </c>
      <c r="F254" s="17" t="str">
        <f>D254</f>
        <v>SFG-FRPKRG-MEM-BOR-80X54X10</v>
      </c>
      <c r="G254" s="17" t="str">
        <f>E254</f>
        <v>Restonic Hotel Motel Pocketed Memory Regular Border 80X54X10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39" t="s">
        <v>1659</v>
      </c>
      <c r="R254" s="39" t="s">
        <v>1660</v>
      </c>
      <c r="S254" s="39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80X54X10</v>
      </c>
      <c r="Y254" s="31" t="str">
        <f>LEFT(X254,2)</f>
        <v>80</v>
      </c>
      <c r="Z254" s="31" t="str">
        <f>MID(X254,4,2)</f>
        <v>54</v>
      </c>
      <c r="AA254" s="31" t="str">
        <f>RIGHT(X254,2)</f>
        <v>10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3">
        <f>SUM(AH254:AH261)</f>
        <v>236.80510073838542</v>
      </c>
      <c r="AJ254" s="43">
        <f>ROUND(AI254,3)</f>
        <v>236.80500000000001</v>
      </c>
      <c r="AK254" s="43">
        <f>AJ254</f>
        <v>236.80500000000001</v>
      </c>
      <c r="AL254" s="43">
        <f>+AK254+AQ254</f>
        <v>266.109381945</v>
      </c>
      <c r="AM254" s="43">
        <f>+SUM(((AK254*3%*18%)))</f>
        <v>1.2787469999999999</v>
      </c>
      <c r="AN254" s="43">
        <f t="shared" ref="AN254" si="731">+SUM(((AK254*14.33%*53%)))</f>
        <v>17.985102945000001</v>
      </c>
      <c r="AO254" s="43">
        <f t="shared" ref="AO254" si="732">+SUM(((AK254*5.92%*53%)))</f>
        <v>7.4299936800000008</v>
      </c>
      <c r="AP254" s="43">
        <f t="shared" ref="AP254" si="733">+SUM(((AK254*2.08%*53%)))</f>
        <v>2.6105383199999999</v>
      </c>
      <c r="AQ254" s="43">
        <f>SUM(AM254:AP254)</f>
        <v>29.304381944999999</v>
      </c>
      <c r="AR254" s="44">
        <f>ROUNDUP(AL254,0)</f>
        <v>267</v>
      </c>
      <c r="AS254" s="41">
        <f>AK254</f>
        <v>236.80500000000001</v>
      </c>
      <c r="AT254" s="32">
        <f>AR254</f>
        <v>267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SFG-FRPKRG-MEM-BOR-80X54X10</v>
      </c>
      <c r="E255" s="17" t="str">
        <f t="shared" si="734"/>
        <v>Restonic Hotel Motel Pocketed Memory Regular Border 80X54X10</v>
      </c>
      <c r="F255" s="17" t="str">
        <f t="shared" si="734"/>
        <v>SFG-FRPKRG-MEM-BOR-80X54X10</v>
      </c>
      <c r="G255" s="17" t="str">
        <f t="shared" si="734"/>
        <v>Restonic Hotel Motel Pocketed Memory Regular Border 80X54X10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39" t="s">
        <v>698</v>
      </c>
      <c r="R255" s="39" t="s">
        <v>699</v>
      </c>
      <c r="S255" s="39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80X54X10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10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3"/>
      <c r="AJ255" s="43"/>
      <c r="AK255" s="43"/>
      <c r="AL255" s="43"/>
      <c r="AM255" s="43"/>
      <c r="AN255" s="43"/>
      <c r="AO255" s="43"/>
      <c r="AP255" s="43"/>
      <c r="AQ255" s="43"/>
      <c r="AR255" s="45"/>
      <c r="AS255" s="41">
        <f t="shared" ref="AS255:AT255" si="739">AS254</f>
        <v>236.80500000000001</v>
      </c>
      <c r="AT255" s="32">
        <f t="shared" si="739"/>
        <v>267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SFG-FRPKRG-MEM-BOR-80X54X10</v>
      </c>
      <c r="E256" s="17" t="str">
        <f t="shared" si="740"/>
        <v>Restonic Hotel Motel Pocketed Memory Regular Border 80X54X10</v>
      </c>
      <c r="F256" s="17" t="str">
        <f t="shared" si="740"/>
        <v>SFG-FRPKRG-MEM-BOR-80X54X10</v>
      </c>
      <c r="G256" s="17" t="str">
        <f t="shared" si="740"/>
        <v>Restonic Hotel Motel Pocketed Memory Regular Border 80X54X10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39" t="s">
        <v>18730</v>
      </c>
      <c r="R256" s="39" t="s">
        <v>34278</v>
      </c>
      <c r="S256" s="39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80X54X10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10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28.799284270000001</v>
      </c>
      <c r="AH256" s="20">
        <f t="shared" si="730"/>
        <v>198.25427291468003</v>
      </c>
      <c r="AI256" s="43"/>
      <c r="AJ256" s="43"/>
      <c r="AK256" s="43"/>
      <c r="AL256" s="43"/>
      <c r="AM256" s="43"/>
      <c r="AN256" s="43"/>
      <c r="AO256" s="43"/>
      <c r="AP256" s="43"/>
      <c r="AQ256" s="43"/>
      <c r="AR256" s="45"/>
      <c r="AS256" s="41">
        <f t="shared" ref="AS256:AT256" si="743">AS255</f>
        <v>236.80500000000001</v>
      </c>
      <c r="AT256" s="32">
        <f t="shared" si="743"/>
        <v>267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SFG-FRPKRG-MEM-BOR-80X54X10</v>
      </c>
      <c r="E257" s="17" t="str">
        <f t="shared" si="744"/>
        <v>Restonic Hotel Motel Pocketed Memory Regular Border 80X54X10</v>
      </c>
      <c r="F257" s="17" t="str">
        <f t="shared" si="744"/>
        <v>SFG-FRPKRG-MEM-BOR-80X54X10</v>
      </c>
      <c r="G257" s="17" t="str">
        <f t="shared" si="744"/>
        <v>Restonic Hotel Motel Pocketed Memory Regular Border 80X54X10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80X54X10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10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8.9990000000000006</v>
      </c>
      <c r="AH257" s="20">
        <f t="shared" si="730"/>
        <v>8.9990000000000006</v>
      </c>
      <c r="AI257" s="43"/>
      <c r="AJ257" s="43"/>
      <c r="AK257" s="43"/>
      <c r="AL257" s="43"/>
      <c r="AM257" s="43"/>
      <c r="AN257" s="43"/>
      <c r="AO257" s="43"/>
      <c r="AP257" s="43"/>
      <c r="AQ257" s="43"/>
      <c r="AR257" s="45"/>
      <c r="AS257" s="41">
        <f t="shared" ref="AS257:AT257" si="746">AS256</f>
        <v>236.80500000000001</v>
      </c>
      <c r="AT257" s="32">
        <f t="shared" si="746"/>
        <v>267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SFG-FRPKRG-MEM-BOR-80X54X10</v>
      </c>
      <c r="E258" s="17" t="str">
        <f t="shared" si="747"/>
        <v>Restonic Hotel Motel Pocketed Memory Regular Border 80X54X10</v>
      </c>
      <c r="F258" s="17" t="str">
        <f t="shared" si="747"/>
        <v>SFG-FRPKRG-MEM-BOR-80X54X10</v>
      </c>
      <c r="G258" s="17" t="str">
        <f t="shared" si="747"/>
        <v>Restonic Hotel Motel Pocketed Memory Regular Border 80X54X10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80X54X10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10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3"/>
      <c r="AJ258" s="43"/>
      <c r="AK258" s="43"/>
      <c r="AL258" s="43"/>
      <c r="AM258" s="43"/>
      <c r="AN258" s="43"/>
      <c r="AO258" s="43"/>
      <c r="AP258" s="43"/>
      <c r="AQ258" s="43"/>
      <c r="AR258" s="45"/>
      <c r="AS258" s="41">
        <f t="shared" ref="AS258:AT258" si="749">AS257</f>
        <v>236.80500000000001</v>
      </c>
      <c r="AT258" s="32">
        <f t="shared" si="749"/>
        <v>267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SFG-FRPKRG-MEM-BOR-80X54X10</v>
      </c>
      <c r="E259" s="17" t="str">
        <f t="shared" si="750"/>
        <v>Restonic Hotel Motel Pocketed Memory Regular Border 80X54X10</v>
      </c>
      <c r="F259" s="17" t="str">
        <f t="shared" si="750"/>
        <v>SFG-FRPKRG-MEM-BOR-80X54X10</v>
      </c>
      <c r="G259" s="17" t="str">
        <f t="shared" si="750"/>
        <v>Restonic Hotel Motel Pocketed Memory Regular Border 80X54X10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80X54X10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10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3"/>
      <c r="AJ259" s="43"/>
      <c r="AK259" s="43"/>
      <c r="AL259" s="43"/>
      <c r="AM259" s="43"/>
      <c r="AN259" s="43"/>
      <c r="AO259" s="43"/>
      <c r="AP259" s="43"/>
      <c r="AQ259" s="43"/>
      <c r="AR259" s="45"/>
      <c r="AS259" s="41">
        <f t="shared" ref="AS259:AT259" si="752">AS258</f>
        <v>236.80500000000001</v>
      </c>
      <c r="AT259" s="32">
        <f t="shared" si="752"/>
        <v>267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SFG-FRPKRG-MEM-BOR-80X54X10</v>
      </c>
      <c r="E260" s="17" t="str">
        <f t="shared" si="753"/>
        <v>Restonic Hotel Motel Pocketed Memory Regular Border 80X54X10</v>
      </c>
      <c r="F260" s="17" t="str">
        <f t="shared" si="753"/>
        <v>SFG-FRPKRG-MEM-BOR-80X54X10</v>
      </c>
      <c r="G260" s="17" t="str">
        <f t="shared" si="753"/>
        <v>Restonic Hotel Motel Pocketed Memory Regular Border 80X54X10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39" t="s">
        <v>18739</v>
      </c>
      <c r="R260" s="39" t="s">
        <v>34279</v>
      </c>
      <c r="S260" s="39" t="s">
        <v>192</v>
      </c>
      <c r="T260" s="40">
        <v>1.1599999999999999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80X54X10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10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1.1599999999999999</v>
      </c>
      <c r="AG260" s="26">
        <f>VLOOKUP(Q260,'SFG-RM'!A:B,2,0)</f>
        <v>14.621455289401199</v>
      </c>
      <c r="AH260" s="20">
        <f t="shared" si="730"/>
        <v>16.960888135705389</v>
      </c>
      <c r="AI260" s="43"/>
      <c r="AJ260" s="43"/>
      <c r="AK260" s="43"/>
      <c r="AL260" s="43"/>
      <c r="AM260" s="43"/>
      <c r="AN260" s="43"/>
      <c r="AO260" s="43"/>
      <c r="AP260" s="43"/>
      <c r="AQ260" s="43"/>
      <c r="AR260" s="45"/>
      <c r="AS260" s="41">
        <f t="shared" ref="AS260:AT260" si="755">AS259</f>
        <v>236.80500000000001</v>
      </c>
      <c r="AT260" s="32">
        <f t="shared" si="755"/>
        <v>267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SFG-FRPKRG-MEM-BOR-80X54X10</v>
      </c>
      <c r="E261" s="17" t="str">
        <f t="shared" si="756"/>
        <v>Restonic Hotel Motel Pocketed Memory Regular Border 80X54X10</v>
      </c>
      <c r="F261" s="17" t="str">
        <f t="shared" si="756"/>
        <v>SFG-FRPKRG-MEM-BOR-80X54X10</v>
      </c>
      <c r="G261" s="17" t="str">
        <f t="shared" si="756"/>
        <v>Restonic Hotel Motel Pocketed Memory Regular Border 80X54X10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80X54X10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10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3"/>
      <c r="AJ261" s="43"/>
      <c r="AK261" s="43"/>
      <c r="AL261" s="43"/>
      <c r="AM261" s="43"/>
      <c r="AN261" s="43"/>
      <c r="AO261" s="43"/>
      <c r="AP261" s="43"/>
      <c r="AQ261" s="43"/>
      <c r="AR261" s="45"/>
      <c r="AS261" s="41">
        <f t="shared" ref="AS261:AT261" si="758">AS260</f>
        <v>236.80500000000001</v>
      </c>
      <c r="AT261" s="32">
        <f t="shared" si="758"/>
        <v>267</v>
      </c>
    </row>
    <row r="263" spans="1:46">
      <c r="A263" s="15">
        <v>1</v>
      </c>
      <c r="B263" s="16">
        <v>30</v>
      </c>
      <c r="C263" s="16" t="s">
        <v>34276</v>
      </c>
      <c r="D263" s="42" t="s">
        <v>34309</v>
      </c>
      <c r="E263" s="42" t="s">
        <v>34349</v>
      </c>
      <c r="F263" s="17" t="str">
        <f>D263</f>
        <v>SFG-FRPKRG-MEM-BOR-80X57X10</v>
      </c>
      <c r="G263" s="17" t="str">
        <f>E263</f>
        <v>Restonic Hotel Motel Pocketed Memory Regular Border 80X57X10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39" t="s">
        <v>1659</v>
      </c>
      <c r="R263" s="39" t="s">
        <v>1660</v>
      </c>
      <c r="S263" s="39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80X57X10</v>
      </c>
      <c r="Y263" s="31" t="str">
        <f>LEFT(X263,2)</f>
        <v>80</v>
      </c>
      <c r="Z263" s="31" t="str">
        <f>MID(X263,4,2)</f>
        <v>57</v>
      </c>
      <c r="AA263" s="31" t="str">
        <f>RIGHT(X263,2)</f>
        <v>10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3">
        <f>SUM(AH263:AH270)</f>
        <v>241.18259194742541</v>
      </c>
      <c r="AJ263" s="43">
        <f>ROUND(AI263,3)</f>
        <v>241.18299999999999</v>
      </c>
      <c r="AK263" s="43">
        <f>AJ263</f>
        <v>241.18299999999999</v>
      </c>
      <c r="AL263" s="43">
        <f>+AK263+AQ263</f>
        <v>271.02915506699998</v>
      </c>
      <c r="AM263" s="43">
        <f>+SUM(((AK263*3%*18%)))</f>
        <v>1.3023881999999998</v>
      </c>
      <c r="AN263" s="43">
        <f t="shared" ref="AN263" si="760">+SUM(((AK263*14.33%*53%)))</f>
        <v>18.317607667000004</v>
      </c>
      <c r="AO263" s="43">
        <f t="shared" ref="AO263" si="761">+SUM(((AK263*5.92%*53%)))</f>
        <v>7.5673578080000006</v>
      </c>
      <c r="AP263" s="43">
        <f t="shared" ref="AP263" si="762">+SUM(((AK263*2.08%*53%)))</f>
        <v>2.658801392</v>
      </c>
      <c r="AQ263" s="43">
        <f>SUM(AM263:AP263)</f>
        <v>29.846155067000005</v>
      </c>
      <c r="AR263" s="44">
        <f>ROUNDUP(AL263,0)</f>
        <v>272</v>
      </c>
      <c r="AS263" s="41">
        <f>AK263</f>
        <v>241.18299999999999</v>
      </c>
      <c r="AT263" s="32">
        <f>AR263</f>
        <v>272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SFG-FRPKRG-MEM-BOR-80X57X10</v>
      </c>
      <c r="E264" s="17" t="str">
        <f t="shared" si="763"/>
        <v>Restonic Hotel Motel Pocketed Memory Regular Border 80X57X10</v>
      </c>
      <c r="F264" s="17" t="str">
        <f t="shared" si="763"/>
        <v>SFG-FRPKRG-MEM-BOR-80X57X10</v>
      </c>
      <c r="G264" s="17" t="str">
        <f t="shared" si="763"/>
        <v>Restonic Hotel Motel Pocketed Memory Regular Border 80X57X10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39" t="s">
        <v>698</v>
      </c>
      <c r="R264" s="39" t="s">
        <v>699</v>
      </c>
      <c r="S264" s="39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80X57X10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10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3"/>
      <c r="AJ264" s="43"/>
      <c r="AK264" s="43"/>
      <c r="AL264" s="43"/>
      <c r="AM264" s="43"/>
      <c r="AN264" s="43"/>
      <c r="AO264" s="43"/>
      <c r="AP264" s="43"/>
      <c r="AQ264" s="43"/>
      <c r="AR264" s="45"/>
      <c r="AS264" s="41">
        <f t="shared" ref="AS264:AT264" si="768">AS263</f>
        <v>241.18299999999999</v>
      </c>
      <c r="AT264" s="32">
        <f t="shared" si="768"/>
        <v>272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SFG-FRPKRG-MEM-BOR-80X57X10</v>
      </c>
      <c r="E265" s="17" t="str">
        <f t="shared" si="769"/>
        <v>Restonic Hotel Motel Pocketed Memory Regular Border 80X57X10</v>
      </c>
      <c r="F265" s="17" t="str">
        <f t="shared" si="769"/>
        <v>SFG-FRPKRG-MEM-BOR-80X57X10</v>
      </c>
      <c r="G265" s="17" t="str">
        <f t="shared" si="769"/>
        <v>Restonic Hotel Motel Pocketed Memory Regular Border 80X57X10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39" t="s">
        <v>18730</v>
      </c>
      <c r="R265" s="39" t="s">
        <v>34278</v>
      </c>
      <c r="S265" s="39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80X57X10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10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28.799284270000001</v>
      </c>
      <c r="AH265" s="20">
        <f t="shared" si="759"/>
        <v>202.63176412372002</v>
      </c>
      <c r="AI265" s="43"/>
      <c r="AJ265" s="43"/>
      <c r="AK265" s="43"/>
      <c r="AL265" s="43"/>
      <c r="AM265" s="43"/>
      <c r="AN265" s="43"/>
      <c r="AO265" s="43"/>
      <c r="AP265" s="43"/>
      <c r="AQ265" s="43"/>
      <c r="AR265" s="45"/>
      <c r="AS265" s="41">
        <f t="shared" ref="AS265:AT265" si="772">AS264</f>
        <v>241.18299999999999</v>
      </c>
      <c r="AT265" s="32">
        <f t="shared" si="772"/>
        <v>272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SFG-FRPKRG-MEM-BOR-80X57X10</v>
      </c>
      <c r="E266" s="17" t="str">
        <f t="shared" si="773"/>
        <v>Restonic Hotel Motel Pocketed Memory Regular Border 80X57X10</v>
      </c>
      <c r="F266" s="17" t="str">
        <f t="shared" si="773"/>
        <v>SFG-FRPKRG-MEM-BOR-80X57X10</v>
      </c>
      <c r="G266" s="17" t="str">
        <f t="shared" si="773"/>
        <v>Restonic Hotel Motel Pocketed Memory Regular Border 80X57X10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80X57X10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10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8.9990000000000006</v>
      </c>
      <c r="AH266" s="20">
        <f t="shared" si="759"/>
        <v>8.9990000000000006</v>
      </c>
      <c r="AI266" s="43"/>
      <c r="AJ266" s="43"/>
      <c r="AK266" s="43"/>
      <c r="AL266" s="43"/>
      <c r="AM266" s="43"/>
      <c r="AN266" s="43"/>
      <c r="AO266" s="43"/>
      <c r="AP266" s="43"/>
      <c r="AQ266" s="43"/>
      <c r="AR266" s="45"/>
      <c r="AS266" s="41">
        <f t="shared" ref="AS266:AT266" si="775">AS265</f>
        <v>241.18299999999999</v>
      </c>
      <c r="AT266" s="32">
        <f t="shared" si="775"/>
        <v>272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SFG-FRPKRG-MEM-BOR-80X57X10</v>
      </c>
      <c r="E267" s="17" t="str">
        <f t="shared" si="776"/>
        <v>Restonic Hotel Motel Pocketed Memory Regular Border 80X57X10</v>
      </c>
      <c r="F267" s="17" t="str">
        <f t="shared" si="776"/>
        <v>SFG-FRPKRG-MEM-BOR-80X57X10</v>
      </c>
      <c r="G267" s="17" t="str">
        <f t="shared" si="776"/>
        <v>Restonic Hotel Motel Pocketed Memory Regular Border 80X57X10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80X57X10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10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3"/>
      <c r="AJ267" s="43"/>
      <c r="AK267" s="43"/>
      <c r="AL267" s="43"/>
      <c r="AM267" s="43"/>
      <c r="AN267" s="43"/>
      <c r="AO267" s="43"/>
      <c r="AP267" s="43"/>
      <c r="AQ267" s="43"/>
      <c r="AR267" s="45"/>
      <c r="AS267" s="41">
        <f t="shared" ref="AS267:AT267" si="778">AS266</f>
        <v>241.18299999999999</v>
      </c>
      <c r="AT267" s="32">
        <f t="shared" si="778"/>
        <v>272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SFG-FRPKRG-MEM-BOR-80X57X10</v>
      </c>
      <c r="E268" s="17" t="str">
        <f t="shared" si="779"/>
        <v>Restonic Hotel Motel Pocketed Memory Regular Border 80X57X10</v>
      </c>
      <c r="F268" s="17" t="str">
        <f t="shared" si="779"/>
        <v>SFG-FRPKRG-MEM-BOR-80X57X10</v>
      </c>
      <c r="G268" s="17" t="str">
        <f t="shared" si="779"/>
        <v>Restonic Hotel Motel Pocketed Memory Regular Border 80X57X10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80X57X10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10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3"/>
      <c r="AJ268" s="43"/>
      <c r="AK268" s="43"/>
      <c r="AL268" s="43"/>
      <c r="AM268" s="43"/>
      <c r="AN268" s="43"/>
      <c r="AO268" s="43"/>
      <c r="AP268" s="43"/>
      <c r="AQ268" s="43"/>
      <c r="AR268" s="45"/>
      <c r="AS268" s="41">
        <f t="shared" ref="AS268:AT268" si="781">AS267</f>
        <v>241.18299999999999</v>
      </c>
      <c r="AT268" s="32">
        <f t="shared" si="781"/>
        <v>272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SFG-FRPKRG-MEM-BOR-80X57X10</v>
      </c>
      <c r="E269" s="17" t="str">
        <f t="shared" si="782"/>
        <v>Restonic Hotel Motel Pocketed Memory Regular Border 80X57X10</v>
      </c>
      <c r="F269" s="17" t="str">
        <f t="shared" si="782"/>
        <v>SFG-FRPKRG-MEM-BOR-80X57X10</v>
      </c>
      <c r="G269" s="17" t="str">
        <f t="shared" si="782"/>
        <v>Restonic Hotel Motel Pocketed Memory Regular Border 80X57X10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39" t="s">
        <v>18739</v>
      </c>
      <c r="R269" s="39" t="s">
        <v>34279</v>
      </c>
      <c r="S269" s="39" t="s">
        <v>192</v>
      </c>
      <c r="T269" s="40">
        <v>1.1599999999999999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80X57X10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10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1.1599999999999999</v>
      </c>
      <c r="AG269" s="26">
        <f>VLOOKUP(Q269,'SFG-RM'!A:B,2,0)</f>
        <v>14.621455289401199</v>
      </c>
      <c r="AH269" s="20">
        <f t="shared" si="759"/>
        <v>16.960888135705389</v>
      </c>
      <c r="AI269" s="43"/>
      <c r="AJ269" s="43"/>
      <c r="AK269" s="43"/>
      <c r="AL269" s="43"/>
      <c r="AM269" s="43"/>
      <c r="AN269" s="43"/>
      <c r="AO269" s="43"/>
      <c r="AP269" s="43"/>
      <c r="AQ269" s="43"/>
      <c r="AR269" s="45"/>
      <c r="AS269" s="41">
        <f t="shared" ref="AS269:AT269" si="784">AS268</f>
        <v>241.18299999999999</v>
      </c>
      <c r="AT269" s="32">
        <f t="shared" si="784"/>
        <v>272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SFG-FRPKRG-MEM-BOR-80X57X10</v>
      </c>
      <c r="E270" s="17" t="str">
        <f t="shared" si="785"/>
        <v>Restonic Hotel Motel Pocketed Memory Regular Border 80X57X10</v>
      </c>
      <c r="F270" s="17" t="str">
        <f t="shared" si="785"/>
        <v>SFG-FRPKRG-MEM-BOR-80X57X10</v>
      </c>
      <c r="G270" s="17" t="str">
        <f t="shared" si="785"/>
        <v>Restonic Hotel Motel Pocketed Memory Regular Border 80X57X10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80X57X10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10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3"/>
      <c r="AJ270" s="43"/>
      <c r="AK270" s="43"/>
      <c r="AL270" s="43"/>
      <c r="AM270" s="43"/>
      <c r="AN270" s="43"/>
      <c r="AO270" s="43"/>
      <c r="AP270" s="43"/>
      <c r="AQ270" s="43"/>
      <c r="AR270" s="45"/>
      <c r="AS270" s="41">
        <f t="shared" ref="AS270:AT270" si="787">AS269</f>
        <v>241.18299999999999</v>
      </c>
      <c r="AT270" s="32">
        <f t="shared" si="787"/>
        <v>272</v>
      </c>
    </row>
    <row r="272" spans="1:46">
      <c r="A272" s="15">
        <v>1</v>
      </c>
      <c r="B272" s="16">
        <v>31</v>
      </c>
      <c r="C272" s="16" t="s">
        <v>34276</v>
      </c>
      <c r="D272" s="42" t="s">
        <v>34310</v>
      </c>
      <c r="E272" s="42" t="s">
        <v>34350</v>
      </c>
      <c r="F272" s="17" t="str">
        <f>D272</f>
        <v>SFG-FRPKRG-MEM-BOR-80X63X10</v>
      </c>
      <c r="G272" s="17" t="str">
        <f>E272</f>
        <v>Restonic Hotel Motel Pocketed Memory Regular Border 80X63X10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39" t="s">
        <v>1659</v>
      </c>
      <c r="R272" s="39" t="s">
        <v>1660</v>
      </c>
      <c r="S272" s="39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80X63X10</v>
      </c>
      <c r="Y272" s="31" t="str">
        <f>LEFT(X272,2)</f>
        <v>80</v>
      </c>
      <c r="Z272" s="31" t="str">
        <f>MID(X272,4,2)</f>
        <v>63</v>
      </c>
      <c r="AA272" s="31" t="str">
        <f>RIGHT(X272,2)</f>
        <v>10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3">
        <f>SUM(AH272:AH279)</f>
        <v>249.96637364977539</v>
      </c>
      <c r="AJ272" s="43">
        <f>ROUND(AI272,3)</f>
        <v>249.96600000000001</v>
      </c>
      <c r="AK272" s="43">
        <f>AJ272</f>
        <v>249.96600000000001</v>
      </c>
      <c r="AL272" s="43">
        <f>+AK272+AQ272</f>
        <v>280.89904253399999</v>
      </c>
      <c r="AM272" s="43">
        <f>+SUM(((AK272*3%*18%)))</f>
        <v>1.3498163999999999</v>
      </c>
      <c r="AN272" s="43">
        <f t="shared" ref="AN272" si="789">+SUM(((AK272*14.33%*53%)))</f>
        <v>18.984667734000002</v>
      </c>
      <c r="AO272" s="43">
        <f t="shared" ref="AO272" si="790">+SUM(((AK272*5.92%*53%)))</f>
        <v>7.8429332160000014</v>
      </c>
      <c r="AP272" s="43">
        <f t="shared" ref="AP272" si="791">+SUM(((AK272*2.08%*53%)))</f>
        <v>2.7556251840000003</v>
      </c>
      <c r="AQ272" s="43">
        <f>SUM(AM272:AP272)</f>
        <v>30.933042534000002</v>
      </c>
      <c r="AR272" s="44">
        <f>ROUNDUP(AL272,0)</f>
        <v>281</v>
      </c>
      <c r="AS272" s="41">
        <f>AK272</f>
        <v>249.96600000000001</v>
      </c>
      <c r="AT272" s="32">
        <f>AR272</f>
        <v>281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SFG-FRPKRG-MEM-BOR-80X63X10</v>
      </c>
      <c r="E273" s="17" t="str">
        <f t="shared" si="792"/>
        <v>Restonic Hotel Motel Pocketed Memory Regular Border 80X63X10</v>
      </c>
      <c r="F273" s="17" t="str">
        <f t="shared" si="792"/>
        <v>SFG-FRPKRG-MEM-BOR-80X63X10</v>
      </c>
      <c r="G273" s="17" t="str">
        <f t="shared" si="792"/>
        <v>Restonic Hotel Motel Pocketed Memory Regular Border 80X63X10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39" t="s">
        <v>698</v>
      </c>
      <c r="R273" s="39" t="s">
        <v>699</v>
      </c>
      <c r="S273" s="39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80X63X10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10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3"/>
      <c r="AJ273" s="43"/>
      <c r="AK273" s="43"/>
      <c r="AL273" s="43"/>
      <c r="AM273" s="43"/>
      <c r="AN273" s="43"/>
      <c r="AO273" s="43"/>
      <c r="AP273" s="43"/>
      <c r="AQ273" s="43"/>
      <c r="AR273" s="45"/>
      <c r="AS273" s="41">
        <f t="shared" ref="AS273:AT279" si="797">AS272</f>
        <v>249.96600000000001</v>
      </c>
      <c r="AT273" s="32">
        <f t="shared" si="797"/>
        <v>281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SFG-FRPKRG-MEM-BOR-80X63X10</v>
      </c>
      <c r="E274" s="17" t="str">
        <f t="shared" si="798"/>
        <v>Restonic Hotel Motel Pocketed Memory Regular Border 80X63X10</v>
      </c>
      <c r="F274" s="17" t="str">
        <f t="shared" si="798"/>
        <v>SFG-FRPKRG-MEM-BOR-80X63X10</v>
      </c>
      <c r="G274" s="17" t="str">
        <f t="shared" si="798"/>
        <v>Restonic Hotel Motel Pocketed Memory Regular Border 80X63X10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39" t="s">
        <v>18730</v>
      </c>
      <c r="R274" s="39" t="s">
        <v>34278</v>
      </c>
      <c r="S274" s="39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80X63X10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10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28.799284270000001</v>
      </c>
      <c r="AH274" s="20">
        <f t="shared" si="788"/>
        <v>211.41554582607</v>
      </c>
      <c r="AI274" s="43"/>
      <c r="AJ274" s="43"/>
      <c r="AK274" s="43"/>
      <c r="AL274" s="43"/>
      <c r="AM274" s="43"/>
      <c r="AN274" s="43"/>
      <c r="AO274" s="43"/>
      <c r="AP274" s="43"/>
      <c r="AQ274" s="43"/>
      <c r="AR274" s="45"/>
      <c r="AS274" s="41">
        <f t="shared" si="797"/>
        <v>249.96600000000001</v>
      </c>
      <c r="AT274" s="32">
        <f t="shared" si="797"/>
        <v>281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SFG-FRPKRG-MEM-BOR-80X63X10</v>
      </c>
      <c r="E275" s="17" t="str">
        <f t="shared" si="801"/>
        <v>Restonic Hotel Motel Pocketed Memory Regular Border 80X63X10</v>
      </c>
      <c r="F275" s="17" t="str">
        <f t="shared" si="801"/>
        <v>SFG-FRPKRG-MEM-BOR-80X63X10</v>
      </c>
      <c r="G275" s="17" t="str">
        <f t="shared" si="801"/>
        <v>Restonic Hotel Motel Pocketed Memory Regular Border 80X63X10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80X63X10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10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8.9990000000000006</v>
      </c>
      <c r="AH275" s="20">
        <f t="shared" si="788"/>
        <v>8.9990000000000006</v>
      </c>
      <c r="AI275" s="43"/>
      <c r="AJ275" s="43"/>
      <c r="AK275" s="43"/>
      <c r="AL275" s="43"/>
      <c r="AM275" s="43"/>
      <c r="AN275" s="43"/>
      <c r="AO275" s="43"/>
      <c r="AP275" s="43"/>
      <c r="AQ275" s="43"/>
      <c r="AR275" s="45"/>
      <c r="AS275" s="41">
        <f t="shared" si="797"/>
        <v>249.96600000000001</v>
      </c>
      <c r="AT275" s="32">
        <f t="shared" si="797"/>
        <v>281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SFG-FRPKRG-MEM-BOR-80X63X10</v>
      </c>
      <c r="E276" s="17" t="str">
        <f t="shared" si="803"/>
        <v>Restonic Hotel Motel Pocketed Memory Regular Border 80X63X10</v>
      </c>
      <c r="F276" s="17" t="str">
        <f t="shared" si="803"/>
        <v>SFG-FRPKRG-MEM-BOR-80X63X10</v>
      </c>
      <c r="G276" s="17" t="str">
        <f t="shared" si="803"/>
        <v>Restonic Hotel Motel Pocketed Memory Regular Border 80X63X10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80X63X10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10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3"/>
      <c r="AJ276" s="43"/>
      <c r="AK276" s="43"/>
      <c r="AL276" s="43"/>
      <c r="AM276" s="43"/>
      <c r="AN276" s="43"/>
      <c r="AO276" s="43"/>
      <c r="AP276" s="43"/>
      <c r="AQ276" s="43"/>
      <c r="AR276" s="45"/>
      <c r="AS276" s="41">
        <f t="shared" si="797"/>
        <v>249.96600000000001</v>
      </c>
      <c r="AT276" s="32">
        <f t="shared" si="797"/>
        <v>281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SFG-FRPKRG-MEM-BOR-80X63X10</v>
      </c>
      <c r="E277" s="17" t="str">
        <f t="shared" si="805"/>
        <v>Restonic Hotel Motel Pocketed Memory Regular Border 80X63X10</v>
      </c>
      <c r="F277" s="17" t="str">
        <f t="shared" si="805"/>
        <v>SFG-FRPKRG-MEM-BOR-80X63X10</v>
      </c>
      <c r="G277" s="17" t="str">
        <f t="shared" si="805"/>
        <v>Restonic Hotel Motel Pocketed Memory Regular Border 80X63X10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80X63X10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10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3"/>
      <c r="AJ277" s="43"/>
      <c r="AK277" s="43"/>
      <c r="AL277" s="43"/>
      <c r="AM277" s="43"/>
      <c r="AN277" s="43"/>
      <c r="AO277" s="43"/>
      <c r="AP277" s="43"/>
      <c r="AQ277" s="43"/>
      <c r="AR277" s="45"/>
      <c r="AS277" s="41">
        <f t="shared" si="797"/>
        <v>249.96600000000001</v>
      </c>
      <c r="AT277" s="32">
        <f t="shared" si="797"/>
        <v>281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SFG-FRPKRG-MEM-BOR-80X63X10</v>
      </c>
      <c r="E278" s="17" t="str">
        <f t="shared" si="807"/>
        <v>Restonic Hotel Motel Pocketed Memory Regular Border 80X63X10</v>
      </c>
      <c r="F278" s="17" t="str">
        <f t="shared" si="807"/>
        <v>SFG-FRPKRG-MEM-BOR-80X63X10</v>
      </c>
      <c r="G278" s="17" t="str">
        <f t="shared" si="807"/>
        <v>Restonic Hotel Motel Pocketed Memory Regular Border 80X63X10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39" t="s">
        <v>18739</v>
      </c>
      <c r="R278" s="39" t="s">
        <v>34279</v>
      </c>
      <c r="S278" s="39" t="s">
        <v>192</v>
      </c>
      <c r="T278" s="40">
        <v>1.1599999999999999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80X63X10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10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1.1599999999999999</v>
      </c>
      <c r="AG278" s="26">
        <f>VLOOKUP(Q278,'SFG-RM'!A:B,2,0)</f>
        <v>14.621455289401199</v>
      </c>
      <c r="AH278" s="20">
        <f t="shared" si="788"/>
        <v>16.960888135705389</v>
      </c>
      <c r="AI278" s="43"/>
      <c r="AJ278" s="43"/>
      <c r="AK278" s="43"/>
      <c r="AL278" s="43"/>
      <c r="AM278" s="43"/>
      <c r="AN278" s="43"/>
      <c r="AO278" s="43"/>
      <c r="AP278" s="43"/>
      <c r="AQ278" s="43"/>
      <c r="AR278" s="45"/>
      <c r="AS278" s="41">
        <f t="shared" si="797"/>
        <v>249.96600000000001</v>
      </c>
      <c r="AT278" s="32">
        <f t="shared" si="797"/>
        <v>281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SFG-FRPKRG-MEM-BOR-80X63X10</v>
      </c>
      <c r="E279" s="17" t="str">
        <f t="shared" si="809"/>
        <v>Restonic Hotel Motel Pocketed Memory Regular Border 80X63X10</v>
      </c>
      <c r="F279" s="17" t="str">
        <f t="shared" si="809"/>
        <v>SFG-FRPKRG-MEM-BOR-80X63X10</v>
      </c>
      <c r="G279" s="17" t="str">
        <f t="shared" si="809"/>
        <v>Restonic Hotel Motel Pocketed Memory Regular Border 80X63X10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80X63X10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10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3"/>
      <c r="AJ279" s="43"/>
      <c r="AK279" s="43"/>
      <c r="AL279" s="43"/>
      <c r="AM279" s="43"/>
      <c r="AN279" s="43"/>
      <c r="AO279" s="43"/>
      <c r="AP279" s="43"/>
      <c r="AQ279" s="43"/>
      <c r="AR279" s="45"/>
      <c r="AS279" s="41">
        <f t="shared" si="797"/>
        <v>249.96600000000001</v>
      </c>
      <c r="AT279" s="32">
        <f t="shared" si="797"/>
        <v>281</v>
      </c>
    </row>
    <row r="281" spans="1:46">
      <c r="A281" s="15">
        <v>1</v>
      </c>
      <c r="B281" s="16">
        <v>32</v>
      </c>
      <c r="C281" s="16" t="s">
        <v>34276</v>
      </c>
      <c r="D281" s="42" t="s">
        <v>34311</v>
      </c>
      <c r="E281" s="42" t="s">
        <v>34351</v>
      </c>
      <c r="F281" s="17" t="str">
        <f>D281</f>
        <v>SFG-FRPKRG-MEM-BOR-80X69X10</v>
      </c>
      <c r="G281" s="17" t="str">
        <f>E281</f>
        <v>Restonic Hotel Motel Pocketed Memory Regular Border 80X69X10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39" t="s">
        <v>1659</v>
      </c>
      <c r="R281" s="39" t="s">
        <v>1660</v>
      </c>
      <c r="S281" s="39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80X69X10</v>
      </c>
      <c r="Y281" s="31" t="str">
        <f>LEFT(X281,2)</f>
        <v>80</v>
      </c>
      <c r="Z281" s="31" t="str">
        <f>MID(X281,4,2)</f>
        <v>69</v>
      </c>
      <c r="AA281" s="31" t="str">
        <f>RIGHT(X281,2)</f>
        <v>10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3">
        <f>SUM(AH281:AH288)</f>
        <v>258.75015535212538</v>
      </c>
      <c r="AJ281" s="43">
        <f>ROUND(AI281,3)</f>
        <v>258.75</v>
      </c>
      <c r="AK281" s="43">
        <f>AJ281</f>
        <v>258.75</v>
      </c>
      <c r="AL281" s="43">
        <f>+AK281+AQ281</f>
        <v>290.77005374999999</v>
      </c>
      <c r="AM281" s="43">
        <f>+SUM(((AK281*3%*18%)))</f>
        <v>1.3972499999999999</v>
      </c>
      <c r="AN281" s="43">
        <f t="shared" ref="AN281" si="812">+SUM(((AK281*14.33%*53%)))</f>
        <v>19.651803750000003</v>
      </c>
      <c r="AO281" s="43">
        <f t="shared" ref="AO281" si="813">+SUM(((AK281*5.92%*53%)))</f>
        <v>8.1185400000000012</v>
      </c>
      <c r="AP281" s="43">
        <f t="shared" ref="AP281" si="814">+SUM(((AK281*2.08%*53%)))</f>
        <v>2.8524599999999998</v>
      </c>
      <c r="AQ281" s="43">
        <f>SUM(AM281:AP281)</f>
        <v>32.020053750000002</v>
      </c>
      <c r="AR281" s="44">
        <f>ROUNDUP(AL281,0)</f>
        <v>291</v>
      </c>
      <c r="AS281" s="41">
        <f>AK281</f>
        <v>258.75</v>
      </c>
      <c r="AT281" s="32">
        <f>AR281</f>
        <v>291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SFG-FRPKRG-MEM-BOR-80X69X10</v>
      </c>
      <c r="E282" s="17" t="str">
        <f t="shared" si="815"/>
        <v>Restonic Hotel Motel Pocketed Memory Regular Border 80X69X10</v>
      </c>
      <c r="F282" s="17" t="str">
        <f t="shared" si="815"/>
        <v>SFG-FRPKRG-MEM-BOR-80X69X10</v>
      </c>
      <c r="G282" s="17" t="str">
        <f t="shared" si="815"/>
        <v>Restonic Hotel Motel Pocketed Memory Regular Border 80X69X10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39" t="s">
        <v>698</v>
      </c>
      <c r="R282" s="39" t="s">
        <v>699</v>
      </c>
      <c r="S282" s="39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80X69X10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10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3"/>
      <c r="AJ282" s="43"/>
      <c r="AK282" s="43"/>
      <c r="AL282" s="43"/>
      <c r="AM282" s="43"/>
      <c r="AN282" s="43"/>
      <c r="AO282" s="43"/>
      <c r="AP282" s="43"/>
      <c r="AQ282" s="43"/>
      <c r="AR282" s="45"/>
      <c r="AS282" s="41">
        <f t="shared" ref="AS282:AT282" si="820">AS281</f>
        <v>258.75</v>
      </c>
      <c r="AT282" s="32">
        <f t="shared" si="820"/>
        <v>291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SFG-FRPKRG-MEM-BOR-80X69X10</v>
      </c>
      <c r="E283" s="17" t="str">
        <f t="shared" si="821"/>
        <v>Restonic Hotel Motel Pocketed Memory Regular Border 80X69X10</v>
      </c>
      <c r="F283" s="17" t="str">
        <f t="shared" si="821"/>
        <v>SFG-FRPKRG-MEM-BOR-80X69X10</v>
      </c>
      <c r="G283" s="17" t="str">
        <f t="shared" si="821"/>
        <v>Restonic Hotel Motel Pocketed Memory Regular Border 80X69X10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39" t="s">
        <v>18730</v>
      </c>
      <c r="R283" s="39" t="s">
        <v>34278</v>
      </c>
      <c r="S283" s="39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80X69X10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10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28.799284270000001</v>
      </c>
      <c r="AH283" s="20">
        <f t="shared" si="811"/>
        <v>220.19932752842001</v>
      </c>
      <c r="AI283" s="43"/>
      <c r="AJ283" s="43"/>
      <c r="AK283" s="43"/>
      <c r="AL283" s="43"/>
      <c r="AM283" s="43"/>
      <c r="AN283" s="43"/>
      <c r="AO283" s="43"/>
      <c r="AP283" s="43"/>
      <c r="AQ283" s="43"/>
      <c r="AR283" s="45"/>
      <c r="AS283" s="41">
        <f t="shared" ref="AS283:AT283" si="824">AS282</f>
        <v>258.75</v>
      </c>
      <c r="AT283" s="32">
        <f t="shared" si="824"/>
        <v>291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SFG-FRPKRG-MEM-BOR-80X69X10</v>
      </c>
      <c r="E284" s="17" t="str">
        <f t="shared" si="825"/>
        <v>Restonic Hotel Motel Pocketed Memory Regular Border 80X69X10</v>
      </c>
      <c r="F284" s="17" t="str">
        <f t="shared" si="825"/>
        <v>SFG-FRPKRG-MEM-BOR-80X69X10</v>
      </c>
      <c r="G284" s="17" t="str">
        <f t="shared" si="825"/>
        <v>Restonic Hotel Motel Pocketed Memory Regular Border 80X69X10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80X69X10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10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8.9990000000000006</v>
      </c>
      <c r="AH284" s="20">
        <f t="shared" si="811"/>
        <v>8.9990000000000006</v>
      </c>
      <c r="AI284" s="43"/>
      <c r="AJ284" s="43"/>
      <c r="AK284" s="43"/>
      <c r="AL284" s="43"/>
      <c r="AM284" s="43"/>
      <c r="AN284" s="43"/>
      <c r="AO284" s="43"/>
      <c r="AP284" s="43"/>
      <c r="AQ284" s="43"/>
      <c r="AR284" s="45"/>
      <c r="AS284" s="41">
        <f t="shared" ref="AS284:AT284" si="827">AS283</f>
        <v>258.75</v>
      </c>
      <c r="AT284" s="32">
        <f t="shared" si="827"/>
        <v>291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SFG-FRPKRG-MEM-BOR-80X69X10</v>
      </c>
      <c r="E285" s="17" t="str">
        <f t="shared" si="828"/>
        <v>Restonic Hotel Motel Pocketed Memory Regular Border 80X69X10</v>
      </c>
      <c r="F285" s="17" t="str">
        <f t="shared" si="828"/>
        <v>SFG-FRPKRG-MEM-BOR-80X69X10</v>
      </c>
      <c r="G285" s="17" t="str">
        <f t="shared" si="828"/>
        <v>Restonic Hotel Motel Pocketed Memory Regular Border 80X69X10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80X69X10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10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3"/>
      <c r="AJ285" s="43"/>
      <c r="AK285" s="43"/>
      <c r="AL285" s="43"/>
      <c r="AM285" s="43"/>
      <c r="AN285" s="43"/>
      <c r="AO285" s="43"/>
      <c r="AP285" s="43"/>
      <c r="AQ285" s="43"/>
      <c r="AR285" s="45"/>
      <c r="AS285" s="41">
        <f t="shared" ref="AS285:AT285" si="830">AS284</f>
        <v>258.75</v>
      </c>
      <c r="AT285" s="32">
        <f t="shared" si="830"/>
        <v>291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SFG-FRPKRG-MEM-BOR-80X69X10</v>
      </c>
      <c r="E286" s="17" t="str">
        <f t="shared" si="831"/>
        <v>Restonic Hotel Motel Pocketed Memory Regular Border 80X69X10</v>
      </c>
      <c r="F286" s="17" t="str">
        <f t="shared" si="831"/>
        <v>SFG-FRPKRG-MEM-BOR-80X69X10</v>
      </c>
      <c r="G286" s="17" t="str">
        <f t="shared" si="831"/>
        <v>Restonic Hotel Motel Pocketed Memory Regular Border 80X69X10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80X69X10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10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3"/>
      <c r="AJ286" s="43"/>
      <c r="AK286" s="43"/>
      <c r="AL286" s="43"/>
      <c r="AM286" s="43"/>
      <c r="AN286" s="43"/>
      <c r="AO286" s="43"/>
      <c r="AP286" s="43"/>
      <c r="AQ286" s="43"/>
      <c r="AR286" s="45"/>
      <c r="AS286" s="41">
        <f t="shared" ref="AS286:AT286" si="833">AS285</f>
        <v>258.75</v>
      </c>
      <c r="AT286" s="32">
        <f t="shared" si="833"/>
        <v>291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SFG-FRPKRG-MEM-BOR-80X69X10</v>
      </c>
      <c r="E287" s="17" t="str">
        <f t="shared" si="834"/>
        <v>Restonic Hotel Motel Pocketed Memory Regular Border 80X69X10</v>
      </c>
      <c r="F287" s="17" t="str">
        <f t="shared" si="834"/>
        <v>SFG-FRPKRG-MEM-BOR-80X69X10</v>
      </c>
      <c r="G287" s="17" t="str">
        <f t="shared" si="834"/>
        <v>Restonic Hotel Motel Pocketed Memory Regular Border 80X69X10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39" t="s">
        <v>18739</v>
      </c>
      <c r="R287" s="39" t="s">
        <v>34279</v>
      </c>
      <c r="S287" s="39" t="s">
        <v>192</v>
      </c>
      <c r="T287" s="40">
        <v>1.1599999999999999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80X69X10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10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1.1599999999999999</v>
      </c>
      <c r="AG287" s="26">
        <f>VLOOKUP(Q287,'SFG-RM'!A:B,2,0)</f>
        <v>14.621455289401199</v>
      </c>
      <c r="AH287" s="20">
        <f t="shared" si="811"/>
        <v>16.960888135705389</v>
      </c>
      <c r="AI287" s="43"/>
      <c r="AJ287" s="43"/>
      <c r="AK287" s="43"/>
      <c r="AL287" s="43"/>
      <c r="AM287" s="43"/>
      <c r="AN287" s="43"/>
      <c r="AO287" s="43"/>
      <c r="AP287" s="43"/>
      <c r="AQ287" s="43"/>
      <c r="AR287" s="45"/>
      <c r="AS287" s="41">
        <f t="shared" ref="AS287:AT287" si="836">AS286</f>
        <v>258.75</v>
      </c>
      <c r="AT287" s="32">
        <f t="shared" si="836"/>
        <v>291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SFG-FRPKRG-MEM-BOR-80X69X10</v>
      </c>
      <c r="E288" s="17" t="str">
        <f t="shared" si="837"/>
        <v>Restonic Hotel Motel Pocketed Memory Regular Border 80X69X10</v>
      </c>
      <c r="F288" s="17" t="str">
        <f t="shared" si="837"/>
        <v>SFG-FRPKRG-MEM-BOR-80X69X10</v>
      </c>
      <c r="G288" s="17" t="str">
        <f t="shared" si="837"/>
        <v>Restonic Hotel Motel Pocketed Memory Regular Border 80X69X10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80X69X10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10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3"/>
      <c r="AJ288" s="43"/>
      <c r="AK288" s="43"/>
      <c r="AL288" s="43"/>
      <c r="AM288" s="43"/>
      <c r="AN288" s="43"/>
      <c r="AO288" s="43"/>
      <c r="AP288" s="43"/>
      <c r="AQ288" s="43"/>
      <c r="AR288" s="45"/>
      <c r="AS288" s="41">
        <f t="shared" ref="AS288:AT288" si="839">AS287</f>
        <v>258.75</v>
      </c>
      <c r="AT288" s="32">
        <f t="shared" si="839"/>
        <v>291</v>
      </c>
    </row>
    <row r="290" spans="1:46">
      <c r="A290" s="15">
        <v>1</v>
      </c>
      <c r="B290" s="16">
        <v>33</v>
      </c>
      <c r="C290" s="16" t="s">
        <v>34276</v>
      </c>
      <c r="D290" s="42" t="s">
        <v>34312</v>
      </c>
      <c r="E290" s="42" t="s">
        <v>34352</v>
      </c>
      <c r="F290" s="17" t="str">
        <f>D290</f>
        <v>SFG-FRPKRG-MEM-BOR-84X33X10</v>
      </c>
      <c r="G290" s="17" t="str">
        <f>E290</f>
        <v>Restonic Hotel Motel Pocketed Memory Regular Border 84X33X10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84X33X10</v>
      </c>
      <c r="Y290" s="31" t="str">
        <f>LEFT(X290,2)</f>
        <v>84</v>
      </c>
      <c r="Z290" s="31" t="str">
        <f>MID(X290,4,2)</f>
        <v>33</v>
      </c>
      <c r="AA290" s="31" t="str">
        <f>RIGHT(X290,2)</f>
        <v>10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3">
        <f>SUM(AH290:AH297)</f>
        <v>211.92251912910541</v>
      </c>
      <c r="AJ290" s="43">
        <f>ROUND(AI290,3)</f>
        <v>211.923</v>
      </c>
      <c r="AK290" s="43">
        <f>AJ290</f>
        <v>211.923</v>
      </c>
      <c r="AL290" s="43">
        <f>+AK290+AQ290</f>
        <v>238.14825932700001</v>
      </c>
      <c r="AM290" s="43">
        <f>+SUM(((AK290*3%*18%)))</f>
        <v>1.1443842</v>
      </c>
      <c r="AN290" s="43">
        <f t="shared" ref="AN290" si="841">+SUM(((AK290*14.33%*53%)))</f>
        <v>16.095339927000001</v>
      </c>
      <c r="AO290" s="43">
        <f t="shared" ref="AO290" si="842">+SUM(((AK290*5.92%*53%)))</f>
        <v>6.649296048000001</v>
      </c>
      <c r="AP290" s="43">
        <f t="shared" ref="AP290" si="843">+SUM(((AK290*2.08%*53%)))</f>
        <v>2.3362391519999997</v>
      </c>
      <c r="AQ290" s="43">
        <f>SUM(AM290:AP290)</f>
        <v>26.225259327000003</v>
      </c>
      <c r="AR290" s="44">
        <f>ROUNDUP(AL290,0)</f>
        <v>239</v>
      </c>
      <c r="AS290" s="41">
        <f>AK290</f>
        <v>211.923</v>
      </c>
      <c r="AT290" s="32">
        <f>AR290</f>
        <v>239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SFG-FRPKRG-MEM-BOR-84X33X10</v>
      </c>
      <c r="E291" s="17" t="str">
        <f t="shared" si="844"/>
        <v>Restonic Hotel Motel Pocketed Memory Regular Border 84X33X10</v>
      </c>
      <c r="F291" s="17" t="str">
        <f t="shared" si="844"/>
        <v>SFG-FRPKRG-MEM-BOR-84X33X10</v>
      </c>
      <c r="G291" s="17" t="str">
        <f t="shared" si="844"/>
        <v>Restonic Hotel Motel Pocketed Memory Regular Border 84X33X10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84X33X10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10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3"/>
      <c r="AJ291" s="43"/>
      <c r="AK291" s="43"/>
      <c r="AL291" s="43"/>
      <c r="AM291" s="43"/>
      <c r="AN291" s="43"/>
      <c r="AO291" s="43"/>
      <c r="AP291" s="43"/>
      <c r="AQ291" s="43"/>
      <c r="AR291" s="45"/>
      <c r="AS291" s="41">
        <f t="shared" ref="AS291:AT291" si="849">AS290</f>
        <v>211.923</v>
      </c>
      <c r="AT291" s="32">
        <f t="shared" si="849"/>
        <v>239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SFG-FRPKRG-MEM-BOR-84X33X10</v>
      </c>
      <c r="E292" s="17" t="str">
        <f t="shared" si="850"/>
        <v>Restonic Hotel Motel Pocketed Memory Regular Border 84X33X10</v>
      </c>
      <c r="F292" s="17" t="str">
        <f t="shared" si="850"/>
        <v>SFG-FRPKRG-MEM-BOR-84X33X10</v>
      </c>
      <c r="G292" s="17" t="str">
        <f t="shared" si="850"/>
        <v>Restonic Hotel Motel Pocketed Memory Regular Border 84X33X10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18730</v>
      </c>
      <c r="R292" s="39" t="s">
        <v>34278</v>
      </c>
      <c r="S292" s="39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84X33X10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10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28.799284270000001</v>
      </c>
      <c r="AH292" s="20">
        <f t="shared" si="840"/>
        <v>173.37169130540002</v>
      </c>
      <c r="AI292" s="43"/>
      <c r="AJ292" s="43"/>
      <c r="AK292" s="43"/>
      <c r="AL292" s="43"/>
      <c r="AM292" s="43"/>
      <c r="AN292" s="43"/>
      <c r="AO292" s="43"/>
      <c r="AP292" s="43"/>
      <c r="AQ292" s="43"/>
      <c r="AR292" s="45"/>
      <c r="AS292" s="41">
        <f t="shared" ref="AS292:AT292" si="853">AS291</f>
        <v>211.923</v>
      </c>
      <c r="AT292" s="32">
        <f t="shared" si="853"/>
        <v>239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SFG-FRPKRG-MEM-BOR-84X33X10</v>
      </c>
      <c r="E293" s="17" t="str">
        <f t="shared" si="854"/>
        <v>Restonic Hotel Motel Pocketed Memory Regular Border 84X33X10</v>
      </c>
      <c r="F293" s="17" t="str">
        <f t="shared" si="854"/>
        <v>SFG-FRPKRG-MEM-BOR-84X33X10</v>
      </c>
      <c r="G293" s="17" t="str">
        <f t="shared" si="854"/>
        <v>Restonic Hotel Motel Pocketed Memory Regular Border 84X33X10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84X33X10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10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8.9990000000000006</v>
      </c>
      <c r="AH293" s="20">
        <f t="shared" si="840"/>
        <v>8.9990000000000006</v>
      </c>
      <c r="AI293" s="43"/>
      <c r="AJ293" s="43"/>
      <c r="AK293" s="43"/>
      <c r="AL293" s="43"/>
      <c r="AM293" s="43"/>
      <c r="AN293" s="43"/>
      <c r="AO293" s="43"/>
      <c r="AP293" s="43"/>
      <c r="AQ293" s="43"/>
      <c r="AR293" s="45"/>
      <c r="AS293" s="41">
        <f t="shared" ref="AS293:AT293" si="856">AS292</f>
        <v>211.923</v>
      </c>
      <c r="AT293" s="32">
        <f t="shared" si="856"/>
        <v>239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SFG-FRPKRG-MEM-BOR-84X33X10</v>
      </c>
      <c r="E294" s="17" t="str">
        <f t="shared" si="857"/>
        <v>Restonic Hotel Motel Pocketed Memory Regular Border 84X33X10</v>
      </c>
      <c r="F294" s="17" t="str">
        <f t="shared" si="857"/>
        <v>SFG-FRPKRG-MEM-BOR-84X33X10</v>
      </c>
      <c r="G294" s="17" t="str">
        <f t="shared" si="857"/>
        <v>Restonic Hotel Motel Pocketed Memory Regular Border 84X33X10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84X33X10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10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3"/>
      <c r="AJ294" s="43"/>
      <c r="AK294" s="43"/>
      <c r="AL294" s="43"/>
      <c r="AM294" s="43"/>
      <c r="AN294" s="43"/>
      <c r="AO294" s="43"/>
      <c r="AP294" s="43"/>
      <c r="AQ294" s="43"/>
      <c r="AR294" s="45"/>
      <c r="AS294" s="41">
        <f t="shared" ref="AS294:AT294" si="859">AS293</f>
        <v>211.923</v>
      </c>
      <c r="AT294" s="32">
        <f t="shared" si="859"/>
        <v>239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SFG-FRPKRG-MEM-BOR-84X33X10</v>
      </c>
      <c r="E295" s="17" t="str">
        <f t="shared" si="860"/>
        <v>Restonic Hotel Motel Pocketed Memory Regular Border 84X33X10</v>
      </c>
      <c r="F295" s="17" t="str">
        <f t="shared" si="860"/>
        <v>SFG-FRPKRG-MEM-BOR-84X33X10</v>
      </c>
      <c r="G295" s="17" t="str">
        <f t="shared" si="860"/>
        <v>Restonic Hotel Motel Pocketed Memory Regular Border 84X33X10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84X33X10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10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3"/>
      <c r="AJ295" s="43"/>
      <c r="AK295" s="43"/>
      <c r="AL295" s="43"/>
      <c r="AM295" s="43"/>
      <c r="AN295" s="43"/>
      <c r="AO295" s="43"/>
      <c r="AP295" s="43"/>
      <c r="AQ295" s="43"/>
      <c r="AR295" s="45"/>
      <c r="AS295" s="41">
        <f t="shared" ref="AS295:AT295" si="862">AS294</f>
        <v>211.923</v>
      </c>
      <c r="AT295" s="32">
        <f t="shared" si="862"/>
        <v>239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SFG-FRPKRG-MEM-BOR-84X33X10</v>
      </c>
      <c r="E296" s="17" t="str">
        <f t="shared" si="863"/>
        <v>Restonic Hotel Motel Pocketed Memory Regular Border 84X33X10</v>
      </c>
      <c r="F296" s="17" t="str">
        <f t="shared" si="863"/>
        <v>SFG-FRPKRG-MEM-BOR-84X33X10</v>
      </c>
      <c r="G296" s="17" t="str">
        <f t="shared" si="863"/>
        <v>Restonic Hotel Motel Pocketed Memory Regular Border 84X33X10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18739</v>
      </c>
      <c r="R296" s="39" t="s">
        <v>34279</v>
      </c>
      <c r="S296" s="39" t="s">
        <v>192</v>
      </c>
      <c r="T296" s="40">
        <v>1.1599999999999999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84X33X10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10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1.1599999999999999</v>
      </c>
      <c r="AG296" s="26">
        <f>VLOOKUP(Q296,'SFG-RM'!A:B,2,0)</f>
        <v>14.621455289401199</v>
      </c>
      <c r="AH296" s="20">
        <f t="shared" si="840"/>
        <v>16.960888135705389</v>
      </c>
      <c r="AI296" s="43"/>
      <c r="AJ296" s="43"/>
      <c r="AK296" s="43"/>
      <c r="AL296" s="43"/>
      <c r="AM296" s="43"/>
      <c r="AN296" s="43"/>
      <c r="AO296" s="43"/>
      <c r="AP296" s="43"/>
      <c r="AQ296" s="43"/>
      <c r="AR296" s="45"/>
      <c r="AS296" s="41">
        <f t="shared" ref="AS296:AT296" si="865">AS295</f>
        <v>211.923</v>
      </c>
      <c r="AT296" s="32">
        <f t="shared" si="865"/>
        <v>239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SFG-FRPKRG-MEM-BOR-84X33X10</v>
      </c>
      <c r="E297" s="17" t="str">
        <f t="shared" si="866"/>
        <v>Restonic Hotel Motel Pocketed Memory Regular Border 84X33X10</v>
      </c>
      <c r="F297" s="17" t="str">
        <f t="shared" si="866"/>
        <v>SFG-FRPKRG-MEM-BOR-84X33X10</v>
      </c>
      <c r="G297" s="17" t="str">
        <f t="shared" si="866"/>
        <v>Restonic Hotel Motel Pocketed Memory Regular Border 84X33X10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84X33X10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10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3"/>
      <c r="AJ297" s="43"/>
      <c r="AK297" s="43"/>
      <c r="AL297" s="43"/>
      <c r="AM297" s="43"/>
      <c r="AN297" s="43"/>
      <c r="AO297" s="43"/>
      <c r="AP297" s="43"/>
      <c r="AQ297" s="43"/>
      <c r="AR297" s="45"/>
      <c r="AS297" s="41">
        <f t="shared" ref="AS297:AT297" si="868">AS296</f>
        <v>211.923</v>
      </c>
      <c r="AT297" s="32">
        <f t="shared" si="868"/>
        <v>239</v>
      </c>
    </row>
    <row r="299" spans="1:46">
      <c r="A299" s="15">
        <v>1</v>
      </c>
      <c r="B299" s="16">
        <v>34</v>
      </c>
      <c r="C299" s="16" t="s">
        <v>34276</v>
      </c>
      <c r="D299" s="42" t="s">
        <v>34313</v>
      </c>
      <c r="E299" s="42" t="s">
        <v>34353</v>
      </c>
      <c r="F299" s="17" t="str">
        <f>D299</f>
        <v>SFG-FRPKRG-MEM-BOR-84X39X10</v>
      </c>
      <c r="G299" s="17" t="str">
        <f>E299</f>
        <v>Restonic Hotel Motel Pocketed Memory Regular Border 84X39X10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39" t="s">
        <v>1659</v>
      </c>
      <c r="R299" s="39" t="s">
        <v>1660</v>
      </c>
      <c r="S299" s="39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84X39X10</v>
      </c>
      <c r="Y299" s="31" t="str">
        <f>LEFT(X299,2)</f>
        <v>84</v>
      </c>
      <c r="Z299" s="31" t="str">
        <f>MID(X299,4,2)</f>
        <v>39</v>
      </c>
      <c r="AA299" s="31" t="str">
        <f>RIGHT(X299,2)</f>
        <v>10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3">
        <f>SUM(AH299:AH306)</f>
        <v>220.70630083145539</v>
      </c>
      <c r="AJ299" s="43">
        <f>ROUND(AI299,3)</f>
        <v>220.70599999999999</v>
      </c>
      <c r="AK299" s="43">
        <f>AJ299</f>
        <v>220.70599999999999</v>
      </c>
      <c r="AL299" s="43">
        <f>+AK299+AQ299</f>
        <v>248.01814679399999</v>
      </c>
      <c r="AM299" s="43">
        <f>+SUM(((AK299*3%*18%)))</f>
        <v>1.1918123999999999</v>
      </c>
      <c r="AN299" s="43">
        <f t="shared" ref="AN299" si="870">+SUM(((AK299*14.33%*53%)))</f>
        <v>16.762399994000003</v>
      </c>
      <c r="AO299" s="43">
        <f t="shared" ref="AO299" si="871">+SUM(((AK299*5.92%*53%)))</f>
        <v>6.9248714560000009</v>
      </c>
      <c r="AP299" s="43">
        <f t="shared" ref="AP299" si="872">+SUM(((AK299*2.08%*53%)))</f>
        <v>2.4330629439999996</v>
      </c>
      <c r="AQ299" s="43">
        <f>SUM(AM299:AP299)</f>
        <v>27.312146794000004</v>
      </c>
      <c r="AR299" s="44">
        <f>ROUNDUP(AL299,0)</f>
        <v>249</v>
      </c>
      <c r="AS299" s="41">
        <f>AK299</f>
        <v>220.70599999999999</v>
      </c>
      <c r="AT299" s="32">
        <f>AR299</f>
        <v>249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SFG-FRPKRG-MEM-BOR-84X39X10</v>
      </c>
      <c r="E300" s="17" t="str">
        <f t="shared" si="873"/>
        <v>Restonic Hotel Motel Pocketed Memory Regular Border 84X39X10</v>
      </c>
      <c r="F300" s="17" t="str">
        <f t="shared" si="873"/>
        <v>SFG-FRPKRG-MEM-BOR-84X39X10</v>
      </c>
      <c r="G300" s="17" t="str">
        <f t="shared" si="873"/>
        <v>Restonic Hotel Motel Pocketed Memory Regular Border 84X39X10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39" t="s">
        <v>698</v>
      </c>
      <c r="R300" s="39" t="s">
        <v>699</v>
      </c>
      <c r="S300" s="39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84X39X10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10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3"/>
      <c r="AJ300" s="43"/>
      <c r="AK300" s="43"/>
      <c r="AL300" s="43"/>
      <c r="AM300" s="43"/>
      <c r="AN300" s="43"/>
      <c r="AO300" s="43"/>
      <c r="AP300" s="43"/>
      <c r="AQ300" s="43"/>
      <c r="AR300" s="45"/>
      <c r="AS300" s="41">
        <f t="shared" ref="AS300:AT300" si="878">AS299</f>
        <v>220.70599999999999</v>
      </c>
      <c r="AT300" s="32">
        <f t="shared" si="878"/>
        <v>249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SFG-FRPKRG-MEM-BOR-84X39X10</v>
      </c>
      <c r="E301" s="17" t="str">
        <f t="shared" si="879"/>
        <v>Restonic Hotel Motel Pocketed Memory Regular Border 84X39X10</v>
      </c>
      <c r="F301" s="17" t="str">
        <f t="shared" si="879"/>
        <v>SFG-FRPKRG-MEM-BOR-84X39X10</v>
      </c>
      <c r="G301" s="17" t="str">
        <f t="shared" si="879"/>
        <v>Restonic Hotel Motel Pocketed Memory Regular Border 84X39X10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39" t="s">
        <v>18730</v>
      </c>
      <c r="R301" s="39" t="s">
        <v>34278</v>
      </c>
      <c r="S301" s="39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84X39X10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10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28.799284270000001</v>
      </c>
      <c r="AH301" s="20">
        <f t="shared" si="869"/>
        <v>182.15547300775</v>
      </c>
      <c r="AI301" s="43"/>
      <c r="AJ301" s="43"/>
      <c r="AK301" s="43"/>
      <c r="AL301" s="43"/>
      <c r="AM301" s="43"/>
      <c r="AN301" s="43"/>
      <c r="AO301" s="43"/>
      <c r="AP301" s="43"/>
      <c r="AQ301" s="43"/>
      <c r="AR301" s="45"/>
      <c r="AS301" s="41">
        <f t="shared" ref="AS301:AT301" si="882">AS300</f>
        <v>220.70599999999999</v>
      </c>
      <c r="AT301" s="32">
        <f t="shared" si="882"/>
        <v>249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SFG-FRPKRG-MEM-BOR-84X39X10</v>
      </c>
      <c r="E302" s="17" t="str">
        <f t="shared" si="883"/>
        <v>Restonic Hotel Motel Pocketed Memory Regular Border 84X39X10</v>
      </c>
      <c r="F302" s="17" t="str">
        <f t="shared" si="883"/>
        <v>SFG-FRPKRG-MEM-BOR-84X39X10</v>
      </c>
      <c r="G302" s="17" t="str">
        <f t="shared" si="883"/>
        <v>Restonic Hotel Motel Pocketed Memory Regular Border 84X39X10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84X39X10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10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8.9990000000000006</v>
      </c>
      <c r="AH302" s="20">
        <f t="shared" si="869"/>
        <v>8.9990000000000006</v>
      </c>
      <c r="AI302" s="43"/>
      <c r="AJ302" s="43"/>
      <c r="AK302" s="43"/>
      <c r="AL302" s="43"/>
      <c r="AM302" s="43"/>
      <c r="AN302" s="43"/>
      <c r="AO302" s="43"/>
      <c r="AP302" s="43"/>
      <c r="AQ302" s="43"/>
      <c r="AR302" s="45"/>
      <c r="AS302" s="41">
        <f t="shared" ref="AS302:AT302" si="885">AS301</f>
        <v>220.70599999999999</v>
      </c>
      <c r="AT302" s="32">
        <f t="shared" si="885"/>
        <v>249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SFG-FRPKRG-MEM-BOR-84X39X10</v>
      </c>
      <c r="E303" s="17" t="str">
        <f t="shared" si="886"/>
        <v>Restonic Hotel Motel Pocketed Memory Regular Border 84X39X10</v>
      </c>
      <c r="F303" s="17" t="str">
        <f t="shared" si="886"/>
        <v>SFG-FRPKRG-MEM-BOR-84X39X10</v>
      </c>
      <c r="G303" s="17" t="str">
        <f t="shared" si="886"/>
        <v>Restonic Hotel Motel Pocketed Memory Regular Border 84X39X10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84X39X10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10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3"/>
      <c r="AJ303" s="43"/>
      <c r="AK303" s="43"/>
      <c r="AL303" s="43"/>
      <c r="AM303" s="43"/>
      <c r="AN303" s="43"/>
      <c r="AO303" s="43"/>
      <c r="AP303" s="43"/>
      <c r="AQ303" s="43"/>
      <c r="AR303" s="45"/>
      <c r="AS303" s="41">
        <f t="shared" ref="AS303:AT303" si="888">AS302</f>
        <v>220.70599999999999</v>
      </c>
      <c r="AT303" s="32">
        <f t="shared" si="888"/>
        <v>249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SFG-FRPKRG-MEM-BOR-84X39X10</v>
      </c>
      <c r="E304" s="17" t="str">
        <f t="shared" si="889"/>
        <v>Restonic Hotel Motel Pocketed Memory Regular Border 84X39X10</v>
      </c>
      <c r="F304" s="17" t="str">
        <f t="shared" si="889"/>
        <v>SFG-FRPKRG-MEM-BOR-84X39X10</v>
      </c>
      <c r="G304" s="17" t="str">
        <f t="shared" si="889"/>
        <v>Restonic Hotel Motel Pocketed Memory Regular Border 84X39X10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84X39X10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10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3"/>
      <c r="AJ304" s="43"/>
      <c r="AK304" s="43"/>
      <c r="AL304" s="43"/>
      <c r="AM304" s="43"/>
      <c r="AN304" s="43"/>
      <c r="AO304" s="43"/>
      <c r="AP304" s="43"/>
      <c r="AQ304" s="43"/>
      <c r="AR304" s="45"/>
      <c r="AS304" s="41">
        <f t="shared" ref="AS304:AT304" si="891">AS303</f>
        <v>220.70599999999999</v>
      </c>
      <c r="AT304" s="32">
        <f t="shared" si="891"/>
        <v>249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SFG-FRPKRG-MEM-BOR-84X39X10</v>
      </c>
      <c r="E305" s="17" t="str">
        <f t="shared" si="892"/>
        <v>Restonic Hotel Motel Pocketed Memory Regular Border 84X39X10</v>
      </c>
      <c r="F305" s="17" t="str">
        <f t="shared" si="892"/>
        <v>SFG-FRPKRG-MEM-BOR-84X39X10</v>
      </c>
      <c r="G305" s="17" t="str">
        <f t="shared" si="892"/>
        <v>Restonic Hotel Motel Pocketed Memory Regular Border 84X39X10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39" t="s">
        <v>18739</v>
      </c>
      <c r="R305" s="39" t="s">
        <v>34279</v>
      </c>
      <c r="S305" s="39" t="s">
        <v>192</v>
      </c>
      <c r="T305" s="40">
        <v>1.1599999999999999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84X39X10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10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1.1599999999999999</v>
      </c>
      <c r="AG305" s="26">
        <f>VLOOKUP(Q305,'SFG-RM'!A:B,2,0)</f>
        <v>14.621455289401199</v>
      </c>
      <c r="AH305" s="20">
        <f t="shared" si="869"/>
        <v>16.960888135705389</v>
      </c>
      <c r="AI305" s="43"/>
      <c r="AJ305" s="43"/>
      <c r="AK305" s="43"/>
      <c r="AL305" s="43"/>
      <c r="AM305" s="43"/>
      <c r="AN305" s="43"/>
      <c r="AO305" s="43"/>
      <c r="AP305" s="43"/>
      <c r="AQ305" s="43"/>
      <c r="AR305" s="45"/>
      <c r="AS305" s="41">
        <f t="shared" ref="AS305:AT305" si="894">AS304</f>
        <v>220.70599999999999</v>
      </c>
      <c r="AT305" s="32">
        <f t="shared" si="894"/>
        <v>249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SFG-FRPKRG-MEM-BOR-84X39X10</v>
      </c>
      <c r="E306" s="17" t="str">
        <f t="shared" si="895"/>
        <v>Restonic Hotel Motel Pocketed Memory Regular Border 84X39X10</v>
      </c>
      <c r="F306" s="17" t="str">
        <f t="shared" si="895"/>
        <v>SFG-FRPKRG-MEM-BOR-84X39X10</v>
      </c>
      <c r="G306" s="17" t="str">
        <f t="shared" si="895"/>
        <v>Restonic Hotel Motel Pocketed Memory Regular Border 84X39X10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84X39X10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10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3"/>
      <c r="AJ306" s="43"/>
      <c r="AK306" s="43"/>
      <c r="AL306" s="43"/>
      <c r="AM306" s="43"/>
      <c r="AN306" s="43"/>
      <c r="AO306" s="43"/>
      <c r="AP306" s="43"/>
      <c r="AQ306" s="43"/>
      <c r="AR306" s="45"/>
      <c r="AS306" s="41">
        <f t="shared" ref="AS306:AT306" si="897">AS305</f>
        <v>220.70599999999999</v>
      </c>
      <c r="AT306" s="32">
        <f t="shared" si="897"/>
        <v>249</v>
      </c>
    </row>
    <row r="308" spans="1:46">
      <c r="A308" s="15">
        <v>1</v>
      </c>
      <c r="B308" s="16">
        <v>35</v>
      </c>
      <c r="C308" s="16" t="s">
        <v>34276</v>
      </c>
      <c r="D308" s="42" t="s">
        <v>34314</v>
      </c>
      <c r="E308" s="42" t="s">
        <v>34354</v>
      </c>
      <c r="F308" s="17" t="str">
        <f>D308</f>
        <v>SFG-FRPKRG-MEM-BOR-84X45X10</v>
      </c>
      <c r="G308" s="17" t="str">
        <f>E308</f>
        <v>Restonic Hotel Motel Pocketed Memory Regular Border 84X45X10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39" t="s">
        <v>1659</v>
      </c>
      <c r="R308" s="39" t="s">
        <v>1660</v>
      </c>
      <c r="S308" s="39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84X45X10</v>
      </c>
      <c r="Y308" s="31" t="str">
        <f>LEFT(X308,2)</f>
        <v>84</v>
      </c>
      <c r="Z308" s="31" t="str">
        <f>MID(X308,4,2)</f>
        <v>45</v>
      </c>
      <c r="AA308" s="31" t="str">
        <f>RIGHT(X308,2)</f>
        <v>10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3">
        <f>SUM(AH308:AH315)</f>
        <v>229.49008253380538</v>
      </c>
      <c r="AJ308" s="43">
        <f>ROUND(AI308,3)</f>
        <v>229.49</v>
      </c>
      <c r="AK308" s="43">
        <f>AJ308</f>
        <v>229.49</v>
      </c>
      <c r="AL308" s="43">
        <f>+AK308+AQ308</f>
        <v>257.88915801000002</v>
      </c>
      <c r="AM308" s="43">
        <f>+SUM(((AK308*3%*18%)))</f>
        <v>1.2392459999999998</v>
      </c>
      <c r="AN308" s="43">
        <f t="shared" ref="AN308" si="899">+SUM(((AK308*14.33%*53%)))</f>
        <v>17.429536010000003</v>
      </c>
      <c r="AO308" s="43">
        <f t="shared" ref="AO308" si="900">+SUM(((AK308*5.92%*53%)))</f>
        <v>7.2004782400000016</v>
      </c>
      <c r="AP308" s="43">
        <f t="shared" ref="AP308" si="901">+SUM(((AK308*2.08%*53%)))</f>
        <v>2.5298977600000003</v>
      </c>
      <c r="AQ308" s="43">
        <f>SUM(AM308:AP308)</f>
        <v>28.399158010000008</v>
      </c>
      <c r="AR308" s="44">
        <f>ROUNDUP(AL308,0)</f>
        <v>258</v>
      </c>
      <c r="AS308" s="41">
        <f>AK308</f>
        <v>229.49</v>
      </c>
      <c r="AT308" s="32">
        <f>AR308</f>
        <v>258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SFG-FRPKRG-MEM-BOR-84X45X10</v>
      </c>
      <c r="E309" s="17" t="str">
        <f t="shared" si="902"/>
        <v>Restonic Hotel Motel Pocketed Memory Regular Border 84X45X10</v>
      </c>
      <c r="F309" s="17" t="str">
        <f t="shared" si="902"/>
        <v>SFG-FRPKRG-MEM-BOR-84X45X10</v>
      </c>
      <c r="G309" s="17" t="str">
        <f t="shared" si="902"/>
        <v>Restonic Hotel Motel Pocketed Memory Regular Border 84X45X10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39" t="s">
        <v>698</v>
      </c>
      <c r="R309" s="39" t="s">
        <v>699</v>
      </c>
      <c r="S309" s="39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84X45X10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10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3"/>
      <c r="AJ309" s="43"/>
      <c r="AK309" s="43"/>
      <c r="AL309" s="43"/>
      <c r="AM309" s="43"/>
      <c r="AN309" s="43"/>
      <c r="AO309" s="43"/>
      <c r="AP309" s="43"/>
      <c r="AQ309" s="43"/>
      <c r="AR309" s="45"/>
      <c r="AS309" s="41">
        <f t="shared" ref="AS309:AT309" si="907">AS308</f>
        <v>229.49</v>
      </c>
      <c r="AT309" s="32">
        <f t="shared" si="907"/>
        <v>258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SFG-FRPKRG-MEM-BOR-84X45X10</v>
      </c>
      <c r="E310" s="17" t="str">
        <f t="shared" si="908"/>
        <v>Restonic Hotel Motel Pocketed Memory Regular Border 84X45X10</v>
      </c>
      <c r="F310" s="17" t="str">
        <f t="shared" si="908"/>
        <v>SFG-FRPKRG-MEM-BOR-84X45X10</v>
      </c>
      <c r="G310" s="17" t="str">
        <f t="shared" si="908"/>
        <v>Restonic Hotel Motel Pocketed Memory Regular Border 84X45X10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39" t="s">
        <v>18730</v>
      </c>
      <c r="R310" s="39" t="s">
        <v>34278</v>
      </c>
      <c r="S310" s="39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84X45X10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10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28.799284270000001</v>
      </c>
      <c r="AH310" s="20">
        <f t="shared" si="898"/>
        <v>190.93925471010002</v>
      </c>
      <c r="AI310" s="43"/>
      <c r="AJ310" s="43"/>
      <c r="AK310" s="43"/>
      <c r="AL310" s="43"/>
      <c r="AM310" s="43"/>
      <c r="AN310" s="43"/>
      <c r="AO310" s="43"/>
      <c r="AP310" s="43"/>
      <c r="AQ310" s="43"/>
      <c r="AR310" s="45"/>
      <c r="AS310" s="41">
        <f t="shared" ref="AS310:AT310" si="911">AS309</f>
        <v>229.49</v>
      </c>
      <c r="AT310" s="32">
        <f t="shared" si="911"/>
        <v>258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SFG-FRPKRG-MEM-BOR-84X45X10</v>
      </c>
      <c r="E311" s="17" t="str">
        <f t="shared" si="912"/>
        <v>Restonic Hotel Motel Pocketed Memory Regular Border 84X45X10</v>
      </c>
      <c r="F311" s="17" t="str">
        <f t="shared" si="912"/>
        <v>SFG-FRPKRG-MEM-BOR-84X45X10</v>
      </c>
      <c r="G311" s="17" t="str">
        <f t="shared" si="912"/>
        <v>Restonic Hotel Motel Pocketed Memory Regular Border 84X45X10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84X45X10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10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8.9990000000000006</v>
      </c>
      <c r="AH311" s="20">
        <f t="shared" si="898"/>
        <v>8.9990000000000006</v>
      </c>
      <c r="AI311" s="43"/>
      <c r="AJ311" s="43"/>
      <c r="AK311" s="43"/>
      <c r="AL311" s="43"/>
      <c r="AM311" s="43"/>
      <c r="AN311" s="43"/>
      <c r="AO311" s="43"/>
      <c r="AP311" s="43"/>
      <c r="AQ311" s="43"/>
      <c r="AR311" s="45"/>
      <c r="AS311" s="41">
        <f t="shared" ref="AS311:AT311" si="914">AS310</f>
        <v>229.49</v>
      </c>
      <c r="AT311" s="32">
        <f t="shared" si="914"/>
        <v>258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SFG-FRPKRG-MEM-BOR-84X45X10</v>
      </c>
      <c r="E312" s="17" t="str">
        <f t="shared" si="915"/>
        <v>Restonic Hotel Motel Pocketed Memory Regular Border 84X45X10</v>
      </c>
      <c r="F312" s="17" t="str">
        <f t="shared" si="915"/>
        <v>SFG-FRPKRG-MEM-BOR-84X45X10</v>
      </c>
      <c r="G312" s="17" t="str">
        <f t="shared" si="915"/>
        <v>Restonic Hotel Motel Pocketed Memory Regular Border 84X45X10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84X45X10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10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3"/>
      <c r="AJ312" s="43"/>
      <c r="AK312" s="43"/>
      <c r="AL312" s="43"/>
      <c r="AM312" s="43"/>
      <c r="AN312" s="43"/>
      <c r="AO312" s="43"/>
      <c r="AP312" s="43"/>
      <c r="AQ312" s="43"/>
      <c r="AR312" s="45"/>
      <c r="AS312" s="41">
        <f t="shared" ref="AS312:AT312" si="917">AS311</f>
        <v>229.49</v>
      </c>
      <c r="AT312" s="32">
        <f t="shared" si="917"/>
        <v>258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SFG-FRPKRG-MEM-BOR-84X45X10</v>
      </c>
      <c r="E313" s="17" t="str">
        <f t="shared" si="918"/>
        <v>Restonic Hotel Motel Pocketed Memory Regular Border 84X45X10</v>
      </c>
      <c r="F313" s="17" t="str">
        <f t="shared" si="918"/>
        <v>SFG-FRPKRG-MEM-BOR-84X45X10</v>
      </c>
      <c r="G313" s="17" t="str">
        <f t="shared" si="918"/>
        <v>Restonic Hotel Motel Pocketed Memory Regular Border 84X45X10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84X45X10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10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3"/>
      <c r="AJ313" s="43"/>
      <c r="AK313" s="43"/>
      <c r="AL313" s="43"/>
      <c r="AM313" s="43"/>
      <c r="AN313" s="43"/>
      <c r="AO313" s="43"/>
      <c r="AP313" s="43"/>
      <c r="AQ313" s="43"/>
      <c r="AR313" s="45"/>
      <c r="AS313" s="41">
        <f t="shared" ref="AS313:AT313" si="920">AS312</f>
        <v>229.49</v>
      </c>
      <c r="AT313" s="32">
        <f t="shared" si="920"/>
        <v>258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SFG-FRPKRG-MEM-BOR-84X45X10</v>
      </c>
      <c r="E314" s="17" t="str">
        <f t="shared" si="921"/>
        <v>Restonic Hotel Motel Pocketed Memory Regular Border 84X45X10</v>
      </c>
      <c r="F314" s="17" t="str">
        <f t="shared" si="921"/>
        <v>SFG-FRPKRG-MEM-BOR-84X45X10</v>
      </c>
      <c r="G314" s="17" t="str">
        <f t="shared" si="921"/>
        <v>Restonic Hotel Motel Pocketed Memory Regular Border 84X45X10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39" t="s">
        <v>18739</v>
      </c>
      <c r="R314" s="39" t="s">
        <v>34279</v>
      </c>
      <c r="S314" s="39" t="s">
        <v>192</v>
      </c>
      <c r="T314" s="40">
        <v>1.1599999999999999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84X45X10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10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1.1599999999999999</v>
      </c>
      <c r="AG314" s="26">
        <f>VLOOKUP(Q314,'SFG-RM'!A:B,2,0)</f>
        <v>14.621455289401199</v>
      </c>
      <c r="AH314" s="20">
        <f t="shared" si="898"/>
        <v>16.960888135705389</v>
      </c>
      <c r="AI314" s="43"/>
      <c r="AJ314" s="43"/>
      <c r="AK314" s="43"/>
      <c r="AL314" s="43"/>
      <c r="AM314" s="43"/>
      <c r="AN314" s="43"/>
      <c r="AO314" s="43"/>
      <c r="AP314" s="43"/>
      <c r="AQ314" s="43"/>
      <c r="AR314" s="45"/>
      <c r="AS314" s="41">
        <f t="shared" ref="AS314:AT314" si="923">AS313</f>
        <v>229.49</v>
      </c>
      <c r="AT314" s="32">
        <f t="shared" si="923"/>
        <v>258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SFG-FRPKRG-MEM-BOR-84X45X10</v>
      </c>
      <c r="E315" s="17" t="str">
        <f t="shared" si="924"/>
        <v>Restonic Hotel Motel Pocketed Memory Regular Border 84X45X10</v>
      </c>
      <c r="F315" s="17" t="str">
        <f t="shared" si="924"/>
        <v>SFG-FRPKRG-MEM-BOR-84X45X10</v>
      </c>
      <c r="G315" s="17" t="str">
        <f t="shared" si="924"/>
        <v>Restonic Hotel Motel Pocketed Memory Regular Border 84X45X10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84X45X10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10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3"/>
      <c r="AJ315" s="43"/>
      <c r="AK315" s="43"/>
      <c r="AL315" s="43"/>
      <c r="AM315" s="43"/>
      <c r="AN315" s="43"/>
      <c r="AO315" s="43"/>
      <c r="AP315" s="43"/>
      <c r="AQ315" s="43"/>
      <c r="AR315" s="45"/>
      <c r="AS315" s="41">
        <f t="shared" ref="AS315:AT315" si="926">AS314</f>
        <v>229.49</v>
      </c>
      <c r="AT315" s="32">
        <f t="shared" si="926"/>
        <v>258</v>
      </c>
    </row>
    <row r="317" spans="1:46">
      <c r="A317" s="15">
        <v>1</v>
      </c>
      <c r="B317" s="16">
        <v>36</v>
      </c>
      <c r="C317" s="16" t="s">
        <v>34276</v>
      </c>
      <c r="D317" s="42" t="s">
        <v>34315</v>
      </c>
      <c r="E317" s="42" t="s">
        <v>34355</v>
      </c>
      <c r="F317" s="17" t="str">
        <f>D317</f>
        <v>SFG-FRPKRG-MEM-BOR-84X51X10</v>
      </c>
      <c r="G317" s="17" t="str">
        <f>E317</f>
        <v>Restonic Hotel Motel Pocketed Memory Regular Border 84X51X10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39" t="s">
        <v>1659</v>
      </c>
      <c r="R317" s="39" t="s">
        <v>1660</v>
      </c>
      <c r="S317" s="39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84X51X10</v>
      </c>
      <c r="Y317" s="31" t="str">
        <f>LEFT(X317,2)</f>
        <v>84</v>
      </c>
      <c r="Z317" s="31" t="str">
        <f>MID(X317,4,2)</f>
        <v>51</v>
      </c>
      <c r="AA317" s="31" t="str">
        <f>RIGHT(X317,2)</f>
        <v>10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3">
        <f>SUM(AH317:AH324)</f>
        <v>238.27386423615542</v>
      </c>
      <c r="AJ317" s="43">
        <f>ROUND(AI317,3)</f>
        <v>238.274</v>
      </c>
      <c r="AK317" s="43">
        <f>AJ317</f>
        <v>238.274</v>
      </c>
      <c r="AL317" s="43">
        <f>+AK317+AQ317</f>
        <v>267.76016922600002</v>
      </c>
      <c r="AM317" s="43">
        <f>+SUM(((AK317*3%*18%)))</f>
        <v>1.2866795999999998</v>
      </c>
      <c r="AN317" s="43">
        <f t="shared" ref="AN317" si="928">+SUM(((AK317*14.33%*53%)))</f>
        <v>18.096672026</v>
      </c>
      <c r="AO317" s="43">
        <f t="shared" ref="AO317" si="929">+SUM(((AK317*5.92%*53%)))</f>
        <v>7.4760850240000005</v>
      </c>
      <c r="AP317" s="43">
        <f t="shared" ref="AP317" si="930">+SUM(((AK317*2.08%*53%)))</f>
        <v>2.6267325759999998</v>
      </c>
      <c r="AQ317" s="43">
        <f>SUM(AM317:AP317)</f>
        <v>29.486169225999998</v>
      </c>
      <c r="AR317" s="44">
        <f>ROUNDUP(AL317,0)</f>
        <v>268</v>
      </c>
      <c r="AS317" s="41">
        <f>AK317</f>
        <v>238.274</v>
      </c>
      <c r="AT317" s="32">
        <f>AR317</f>
        <v>268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SFG-FRPKRG-MEM-BOR-84X51X10</v>
      </c>
      <c r="E318" s="17" t="str">
        <f t="shared" si="931"/>
        <v>Restonic Hotel Motel Pocketed Memory Regular Border 84X51X10</v>
      </c>
      <c r="F318" s="17" t="str">
        <f t="shared" si="931"/>
        <v>SFG-FRPKRG-MEM-BOR-84X51X10</v>
      </c>
      <c r="G318" s="17" t="str">
        <f t="shared" si="931"/>
        <v>Restonic Hotel Motel Pocketed Memory Regular Border 84X51X10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39" t="s">
        <v>698</v>
      </c>
      <c r="R318" s="39" t="s">
        <v>699</v>
      </c>
      <c r="S318" s="39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84X51X10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10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3"/>
      <c r="AJ318" s="43"/>
      <c r="AK318" s="43"/>
      <c r="AL318" s="43"/>
      <c r="AM318" s="43"/>
      <c r="AN318" s="43"/>
      <c r="AO318" s="43"/>
      <c r="AP318" s="43"/>
      <c r="AQ318" s="43"/>
      <c r="AR318" s="45"/>
      <c r="AS318" s="41">
        <f t="shared" ref="AS318:AT318" si="936">AS317</f>
        <v>238.274</v>
      </c>
      <c r="AT318" s="32">
        <f t="shared" si="936"/>
        <v>268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SFG-FRPKRG-MEM-BOR-84X51X10</v>
      </c>
      <c r="E319" s="17" t="str">
        <f t="shared" si="937"/>
        <v>Restonic Hotel Motel Pocketed Memory Regular Border 84X51X10</v>
      </c>
      <c r="F319" s="17" t="str">
        <f t="shared" si="937"/>
        <v>SFG-FRPKRG-MEM-BOR-84X51X10</v>
      </c>
      <c r="G319" s="17" t="str">
        <f t="shared" si="937"/>
        <v>Restonic Hotel Motel Pocketed Memory Regular Border 84X51X10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39" t="s">
        <v>18730</v>
      </c>
      <c r="R319" s="39" t="s">
        <v>34278</v>
      </c>
      <c r="S319" s="39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84X51X10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10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28.799284270000001</v>
      </c>
      <c r="AH319" s="20">
        <f t="shared" si="927"/>
        <v>199.72303641245003</v>
      </c>
      <c r="AI319" s="43"/>
      <c r="AJ319" s="43"/>
      <c r="AK319" s="43"/>
      <c r="AL319" s="43"/>
      <c r="AM319" s="43"/>
      <c r="AN319" s="43"/>
      <c r="AO319" s="43"/>
      <c r="AP319" s="43"/>
      <c r="AQ319" s="43"/>
      <c r="AR319" s="45"/>
      <c r="AS319" s="41">
        <f t="shared" ref="AS319:AT319" si="940">AS318</f>
        <v>238.274</v>
      </c>
      <c r="AT319" s="32">
        <f t="shared" si="940"/>
        <v>268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SFG-FRPKRG-MEM-BOR-84X51X10</v>
      </c>
      <c r="E320" s="17" t="str">
        <f t="shared" si="941"/>
        <v>Restonic Hotel Motel Pocketed Memory Regular Border 84X51X10</v>
      </c>
      <c r="F320" s="17" t="str">
        <f t="shared" si="941"/>
        <v>SFG-FRPKRG-MEM-BOR-84X51X10</v>
      </c>
      <c r="G320" s="17" t="str">
        <f t="shared" si="941"/>
        <v>Restonic Hotel Motel Pocketed Memory Regular Border 84X51X10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84X51X10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10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8.9990000000000006</v>
      </c>
      <c r="AH320" s="20">
        <f t="shared" si="927"/>
        <v>8.9990000000000006</v>
      </c>
      <c r="AI320" s="43"/>
      <c r="AJ320" s="43"/>
      <c r="AK320" s="43"/>
      <c r="AL320" s="43"/>
      <c r="AM320" s="43"/>
      <c r="AN320" s="43"/>
      <c r="AO320" s="43"/>
      <c r="AP320" s="43"/>
      <c r="AQ320" s="43"/>
      <c r="AR320" s="45"/>
      <c r="AS320" s="41">
        <f t="shared" ref="AS320:AT320" si="943">AS319</f>
        <v>238.274</v>
      </c>
      <c r="AT320" s="32">
        <f t="shared" si="943"/>
        <v>268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SFG-FRPKRG-MEM-BOR-84X51X10</v>
      </c>
      <c r="E321" s="17" t="str">
        <f t="shared" si="944"/>
        <v>Restonic Hotel Motel Pocketed Memory Regular Border 84X51X10</v>
      </c>
      <c r="F321" s="17" t="str">
        <f t="shared" si="944"/>
        <v>SFG-FRPKRG-MEM-BOR-84X51X10</v>
      </c>
      <c r="G321" s="17" t="str">
        <f t="shared" si="944"/>
        <v>Restonic Hotel Motel Pocketed Memory Regular Border 84X51X10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84X51X10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10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3"/>
      <c r="AJ321" s="43"/>
      <c r="AK321" s="43"/>
      <c r="AL321" s="43"/>
      <c r="AM321" s="43"/>
      <c r="AN321" s="43"/>
      <c r="AO321" s="43"/>
      <c r="AP321" s="43"/>
      <c r="AQ321" s="43"/>
      <c r="AR321" s="45"/>
      <c r="AS321" s="41">
        <f t="shared" ref="AS321:AT321" si="946">AS320</f>
        <v>238.274</v>
      </c>
      <c r="AT321" s="32">
        <f t="shared" si="946"/>
        <v>268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SFG-FRPKRG-MEM-BOR-84X51X10</v>
      </c>
      <c r="E322" s="17" t="str">
        <f t="shared" si="947"/>
        <v>Restonic Hotel Motel Pocketed Memory Regular Border 84X51X10</v>
      </c>
      <c r="F322" s="17" t="str">
        <f t="shared" si="947"/>
        <v>SFG-FRPKRG-MEM-BOR-84X51X10</v>
      </c>
      <c r="G322" s="17" t="str">
        <f t="shared" si="947"/>
        <v>Restonic Hotel Motel Pocketed Memory Regular Border 84X51X10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84X51X10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10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3"/>
      <c r="AJ322" s="43"/>
      <c r="AK322" s="43"/>
      <c r="AL322" s="43"/>
      <c r="AM322" s="43"/>
      <c r="AN322" s="43"/>
      <c r="AO322" s="43"/>
      <c r="AP322" s="43"/>
      <c r="AQ322" s="43"/>
      <c r="AR322" s="45"/>
      <c r="AS322" s="41">
        <f t="shared" ref="AS322:AT322" si="949">AS321</f>
        <v>238.274</v>
      </c>
      <c r="AT322" s="32">
        <f t="shared" si="949"/>
        <v>268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SFG-FRPKRG-MEM-BOR-84X51X10</v>
      </c>
      <c r="E323" s="17" t="str">
        <f t="shared" si="950"/>
        <v>Restonic Hotel Motel Pocketed Memory Regular Border 84X51X10</v>
      </c>
      <c r="F323" s="17" t="str">
        <f t="shared" si="950"/>
        <v>SFG-FRPKRG-MEM-BOR-84X51X10</v>
      </c>
      <c r="G323" s="17" t="str">
        <f t="shared" si="950"/>
        <v>Restonic Hotel Motel Pocketed Memory Regular Border 84X51X10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39" t="s">
        <v>18739</v>
      </c>
      <c r="R323" s="39" t="s">
        <v>34279</v>
      </c>
      <c r="S323" s="39" t="s">
        <v>192</v>
      </c>
      <c r="T323" s="40">
        <v>1.1599999999999999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84X51X10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10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1.1599999999999999</v>
      </c>
      <c r="AG323" s="26">
        <f>VLOOKUP(Q323,'SFG-RM'!A:B,2,0)</f>
        <v>14.621455289401199</v>
      </c>
      <c r="AH323" s="20">
        <f t="shared" si="927"/>
        <v>16.960888135705389</v>
      </c>
      <c r="AI323" s="43"/>
      <c r="AJ323" s="43"/>
      <c r="AK323" s="43"/>
      <c r="AL323" s="43"/>
      <c r="AM323" s="43"/>
      <c r="AN323" s="43"/>
      <c r="AO323" s="43"/>
      <c r="AP323" s="43"/>
      <c r="AQ323" s="43"/>
      <c r="AR323" s="45"/>
      <c r="AS323" s="41">
        <f t="shared" ref="AS323:AT323" si="952">AS322</f>
        <v>238.274</v>
      </c>
      <c r="AT323" s="32">
        <f t="shared" si="952"/>
        <v>268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SFG-FRPKRG-MEM-BOR-84X51X10</v>
      </c>
      <c r="E324" s="17" t="str">
        <f t="shared" si="953"/>
        <v>Restonic Hotel Motel Pocketed Memory Regular Border 84X51X10</v>
      </c>
      <c r="F324" s="17" t="str">
        <f t="shared" si="953"/>
        <v>SFG-FRPKRG-MEM-BOR-84X51X10</v>
      </c>
      <c r="G324" s="17" t="str">
        <f t="shared" si="953"/>
        <v>Restonic Hotel Motel Pocketed Memory Regular Border 84X51X10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84X51X10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10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3"/>
      <c r="AJ324" s="43"/>
      <c r="AK324" s="43"/>
      <c r="AL324" s="43"/>
      <c r="AM324" s="43"/>
      <c r="AN324" s="43"/>
      <c r="AO324" s="43"/>
      <c r="AP324" s="43"/>
      <c r="AQ324" s="43"/>
      <c r="AR324" s="45"/>
      <c r="AS324" s="41">
        <f t="shared" ref="AS324:AT324" si="955">AS323</f>
        <v>238.274</v>
      </c>
      <c r="AT324" s="32">
        <f t="shared" si="955"/>
        <v>268</v>
      </c>
    </row>
    <row r="326" spans="1:46">
      <c r="A326" s="15">
        <v>1</v>
      </c>
      <c r="B326" s="16">
        <v>37</v>
      </c>
      <c r="C326" s="16" t="s">
        <v>34276</v>
      </c>
      <c r="D326" s="42" t="s">
        <v>34316</v>
      </c>
      <c r="E326" s="42" t="s">
        <v>34356</v>
      </c>
      <c r="F326" s="17" t="str">
        <f>D326</f>
        <v>SFG-FRPKRG-MEM-BOR-84X54X10</v>
      </c>
      <c r="G326" s="17" t="str">
        <f>E326</f>
        <v>Restonic Hotel Motel Pocketed Memory Regular Border 84X54X10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39" t="s">
        <v>1659</v>
      </c>
      <c r="R326" s="39" t="s">
        <v>1660</v>
      </c>
      <c r="S326" s="39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84X54X10</v>
      </c>
      <c r="Y326" s="31" t="str">
        <f>LEFT(X326,2)</f>
        <v>84</v>
      </c>
      <c r="Z326" s="31" t="str">
        <f>MID(X326,4,2)</f>
        <v>54</v>
      </c>
      <c r="AA326" s="31" t="str">
        <f>RIGHT(X326,2)</f>
        <v>10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3">
        <f>SUM(AH326:AH333)</f>
        <v>242.65135544519541</v>
      </c>
      <c r="AJ326" s="43">
        <f>ROUND(AI326,3)</f>
        <v>242.65100000000001</v>
      </c>
      <c r="AK326" s="43">
        <f>AJ326</f>
        <v>242.65100000000001</v>
      </c>
      <c r="AL326" s="43">
        <f>+AK326+AQ326</f>
        <v>272.67881859900001</v>
      </c>
      <c r="AM326" s="43">
        <f>+SUM(((AK326*3%*18%)))</f>
        <v>1.3103153999999999</v>
      </c>
      <c r="AN326" s="43">
        <f t="shared" ref="AN326" si="957">+SUM(((AK326*14.33%*53%)))</f>
        <v>18.429100799000004</v>
      </c>
      <c r="AO326" s="43">
        <f t="shared" ref="AO326" si="958">+SUM(((AK326*5.92%*53%)))</f>
        <v>7.6134177760000012</v>
      </c>
      <c r="AP326" s="43">
        <f t="shared" ref="AP326" si="959">+SUM(((AK326*2.08%*53%)))</f>
        <v>2.6749846240000004</v>
      </c>
      <c r="AQ326" s="43">
        <f>SUM(AM326:AP326)</f>
        <v>30.027818599000007</v>
      </c>
      <c r="AR326" s="44">
        <f>ROUNDUP(AL326,0)</f>
        <v>273</v>
      </c>
      <c r="AS326" s="41">
        <f>AK326</f>
        <v>242.65100000000001</v>
      </c>
      <c r="AT326" s="32">
        <f>AR326</f>
        <v>273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SFG-FRPKRG-MEM-BOR-84X54X10</v>
      </c>
      <c r="E327" s="17" t="str">
        <f t="shared" si="960"/>
        <v>Restonic Hotel Motel Pocketed Memory Regular Border 84X54X10</v>
      </c>
      <c r="F327" s="17" t="str">
        <f t="shared" si="960"/>
        <v>SFG-FRPKRG-MEM-BOR-84X54X10</v>
      </c>
      <c r="G327" s="17" t="str">
        <f t="shared" si="960"/>
        <v>Restonic Hotel Motel Pocketed Memory Regular Border 84X54X10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39" t="s">
        <v>698</v>
      </c>
      <c r="R327" s="39" t="s">
        <v>699</v>
      </c>
      <c r="S327" s="39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84X54X10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10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3"/>
      <c r="AJ327" s="43"/>
      <c r="AK327" s="43"/>
      <c r="AL327" s="43"/>
      <c r="AM327" s="43"/>
      <c r="AN327" s="43"/>
      <c r="AO327" s="43"/>
      <c r="AP327" s="43"/>
      <c r="AQ327" s="43"/>
      <c r="AR327" s="45"/>
      <c r="AS327" s="41">
        <f t="shared" ref="AS327:AT327" si="965">AS326</f>
        <v>242.65100000000001</v>
      </c>
      <c r="AT327" s="32">
        <f t="shared" si="965"/>
        <v>273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SFG-FRPKRG-MEM-BOR-84X54X10</v>
      </c>
      <c r="E328" s="17" t="str">
        <f t="shared" si="966"/>
        <v>Restonic Hotel Motel Pocketed Memory Regular Border 84X54X10</v>
      </c>
      <c r="F328" s="17" t="str">
        <f t="shared" si="966"/>
        <v>SFG-FRPKRG-MEM-BOR-84X54X10</v>
      </c>
      <c r="G328" s="17" t="str">
        <f t="shared" si="966"/>
        <v>Restonic Hotel Motel Pocketed Memory Regular Border 84X54X10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39" t="s">
        <v>18730</v>
      </c>
      <c r="R328" s="39" t="s">
        <v>34278</v>
      </c>
      <c r="S328" s="39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84X54X10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10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28.799284270000001</v>
      </c>
      <c r="AH328" s="20">
        <f t="shared" si="956"/>
        <v>204.10052762149002</v>
      </c>
      <c r="AI328" s="43"/>
      <c r="AJ328" s="43"/>
      <c r="AK328" s="43"/>
      <c r="AL328" s="43"/>
      <c r="AM328" s="43"/>
      <c r="AN328" s="43"/>
      <c r="AO328" s="43"/>
      <c r="AP328" s="43"/>
      <c r="AQ328" s="43"/>
      <c r="AR328" s="45"/>
      <c r="AS328" s="41">
        <f t="shared" ref="AS328:AT328" si="969">AS327</f>
        <v>242.65100000000001</v>
      </c>
      <c r="AT328" s="32">
        <f t="shared" si="969"/>
        <v>273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SFG-FRPKRG-MEM-BOR-84X54X10</v>
      </c>
      <c r="E329" s="17" t="str">
        <f t="shared" si="970"/>
        <v>Restonic Hotel Motel Pocketed Memory Regular Border 84X54X10</v>
      </c>
      <c r="F329" s="17" t="str">
        <f t="shared" si="970"/>
        <v>SFG-FRPKRG-MEM-BOR-84X54X10</v>
      </c>
      <c r="G329" s="17" t="str">
        <f t="shared" si="970"/>
        <v>Restonic Hotel Motel Pocketed Memory Regular Border 84X54X10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84X54X10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10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8.9990000000000006</v>
      </c>
      <c r="AH329" s="20">
        <f t="shared" si="956"/>
        <v>8.9990000000000006</v>
      </c>
      <c r="AI329" s="43"/>
      <c r="AJ329" s="43"/>
      <c r="AK329" s="43"/>
      <c r="AL329" s="43"/>
      <c r="AM329" s="43"/>
      <c r="AN329" s="43"/>
      <c r="AO329" s="43"/>
      <c r="AP329" s="43"/>
      <c r="AQ329" s="43"/>
      <c r="AR329" s="45"/>
      <c r="AS329" s="41">
        <f t="shared" ref="AS329:AT329" si="972">AS328</f>
        <v>242.65100000000001</v>
      </c>
      <c r="AT329" s="32">
        <f t="shared" si="972"/>
        <v>273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SFG-FRPKRG-MEM-BOR-84X54X10</v>
      </c>
      <c r="E330" s="17" t="str">
        <f t="shared" si="973"/>
        <v>Restonic Hotel Motel Pocketed Memory Regular Border 84X54X10</v>
      </c>
      <c r="F330" s="17" t="str">
        <f t="shared" si="973"/>
        <v>SFG-FRPKRG-MEM-BOR-84X54X10</v>
      </c>
      <c r="G330" s="17" t="str">
        <f t="shared" si="973"/>
        <v>Restonic Hotel Motel Pocketed Memory Regular Border 84X54X10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84X54X10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10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3"/>
      <c r="AJ330" s="43"/>
      <c r="AK330" s="43"/>
      <c r="AL330" s="43"/>
      <c r="AM330" s="43"/>
      <c r="AN330" s="43"/>
      <c r="AO330" s="43"/>
      <c r="AP330" s="43"/>
      <c r="AQ330" s="43"/>
      <c r="AR330" s="45"/>
      <c r="AS330" s="41">
        <f t="shared" ref="AS330:AT330" si="975">AS329</f>
        <v>242.65100000000001</v>
      </c>
      <c r="AT330" s="32">
        <f t="shared" si="975"/>
        <v>273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SFG-FRPKRG-MEM-BOR-84X54X10</v>
      </c>
      <c r="E331" s="17" t="str">
        <f t="shared" si="976"/>
        <v>Restonic Hotel Motel Pocketed Memory Regular Border 84X54X10</v>
      </c>
      <c r="F331" s="17" t="str">
        <f t="shared" si="976"/>
        <v>SFG-FRPKRG-MEM-BOR-84X54X10</v>
      </c>
      <c r="G331" s="17" t="str">
        <f t="shared" si="976"/>
        <v>Restonic Hotel Motel Pocketed Memory Regular Border 84X54X10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84X54X10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10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3"/>
      <c r="AJ331" s="43"/>
      <c r="AK331" s="43"/>
      <c r="AL331" s="43"/>
      <c r="AM331" s="43"/>
      <c r="AN331" s="43"/>
      <c r="AO331" s="43"/>
      <c r="AP331" s="43"/>
      <c r="AQ331" s="43"/>
      <c r="AR331" s="45"/>
      <c r="AS331" s="41">
        <f t="shared" ref="AS331:AT331" si="978">AS330</f>
        <v>242.65100000000001</v>
      </c>
      <c r="AT331" s="32">
        <f t="shared" si="978"/>
        <v>273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SFG-FRPKRG-MEM-BOR-84X54X10</v>
      </c>
      <c r="E332" s="17" t="str">
        <f t="shared" si="979"/>
        <v>Restonic Hotel Motel Pocketed Memory Regular Border 84X54X10</v>
      </c>
      <c r="F332" s="17" t="str">
        <f t="shared" si="979"/>
        <v>SFG-FRPKRG-MEM-BOR-84X54X10</v>
      </c>
      <c r="G332" s="17" t="str">
        <f t="shared" si="979"/>
        <v>Restonic Hotel Motel Pocketed Memory Regular Border 84X54X10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39" t="s">
        <v>18739</v>
      </c>
      <c r="R332" s="39" t="s">
        <v>34279</v>
      </c>
      <c r="S332" s="39" t="s">
        <v>192</v>
      </c>
      <c r="T332" s="40">
        <v>1.1599999999999999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84X54X10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10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1.1599999999999999</v>
      </c>
      <c r="AG332" s="26">
        <f>VLOOKUP(Q332,'SFG-RM'!A:B,2,0)</f>
        <v>14.621455289401199</v>
      </c>
      <c r="AH332" s="20">
        <f t="shared" si="956"/>
        <v>16.960888135705389</v>
      </c>
      <c r="AI332" s="43"/>
      <c r="AJ332" s="43"/>
      <c r="AK332" s="43"/>
      <c r="AL332" s="43"/>
      <c r="AM332" s="43"/>
      <c r="AN332" s="43"/>
      <c r="AO332" s="43"/>
      <c r="AP332" s="43"/>
      <c r="AQ332" s="43"/>
      <c r="AR332" s="45"/>
      <c r="AS332" s="41">
        <f t="shared" ref="AS332:AT332" si="981">AS331</f>
        <v>242.65100000000001</v>
      </c>
      <c r="AT332" s="32">
        <f t="shared" si="981"/>
        <v>273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SFG-FRPKRG-MEM-BOR-84X54X10</v>
      </c>
      <c r="E333" s="17" t="str">
        <f t="shared" si="982"/>
        <v>Restonic Hotel Motel Pocketed Memory Regular Border 84X54X10</v>
      </c>
      <c r="F333" s="17" t="str">
        <f t="shared" si="982"/>
        <v>SFG-FRPKRG-MEM-BOR-84X54X10</v>
      </c>
      <c r="G333" s="17" t="str">
        <f t="shared" si="982"/>
        <v>Restonic Hotel Motel Pocketed Memory Regular Border 84X54X10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84X54X10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10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3"/>
      <c r="AJ333" s="43"/>
      <c r="AK333" s="43"/>
      <c r="AL333" s="43"/>
      <c r="AM333" s="43"/>
      <c r="AN333" s="43"/>
      <c r="AO333" s="43"/>
      <c r="AP333" s="43"/>
      <c r="AQ333" s="43"/>
      <c r="AR333" s="45"/>
      <c r="AS333" s="41">
        <f t="shared" ref="AS333:AT333" si="984">AS332</f>
        <v>242.65100000000001</v>
      </c>
      <c r="AT333" s="32">
        <f t="shared" si="984"/>
        <v>273</v>
      </c>
    </row>
    <row r="335" spans="1:46">
      <c r="A335" s="15">
        <v>1</v>
      </c>
      <c r="B335" s="16">
        <v>38</v>
      </c>
      <c r="C335" s="16" t="s">
        <v>34276</v>
      </c>
      <c r="D335" s="42" t="s">
        <v>34317</v>
      </c>
      <c r="E335" s="42" t="s">
        <v>34357</v>
      </c>
      <c r="F335" s="17" t="str">
        <f>D335</f>
        <v>SFG-FRPKRG-MEM-BOR-84X57X10</v>
      </c>
      <c r="G335" s="17" t="str">
        <f>E335</f>
        <v>Restonic Hotel Motel Pocketed Memory Regular Border 84X57X10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39" t="s">
        <v>1659</v>
      </c>
      <c r="R335" s="39" t="s">
        <v>1660</v>
      </c>
      <c r="S335" s="39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84X57X10</v>
      </c>
      <c r="Y335" s="31" t="str">
        <f>LEFT(X335,2)</f>
        <v>84</v>
      </c>
      <c r="Z335" s="31" t="str">
        <f>MID(X335,4,2)</f>
        <v>57</v>
      </c>
      <c r="AA335" s="31" t="str">
        <f>RIGHT(X335,2)</f>
        <v>10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3">
        <f>SUM(AH335:AH342)</f>
        <v>247.02884665423539</v>
      </c>
      <c r="AJ335" s="43">
        <f>ROUND(AI335,3)</f>
        <v>247.029</v>
      </c>
      <c r="AK335" s="43">
        <f>AJ335</f>
        <v>247.029</v>
      </c>
      <c r="AL335" s="43">
        <f>+AK335+AQ335</f>
        <v>277.59859172099999</v>
      </c>
      <c r="AM335" s="43">
        <f>+SUM(((AK335*3%*18%)))</f>
        <v>1.3339565999999998</v>
      </c>
      <c r="AN335" s="43">
        <f t="shared" ref="AN335" si="986">+SUM(((AK335*14.33%*53%)))</f>
        <v>18.761605521000003</v>
      </c>
      <c r="AO335" s="43">
        <f t="shared" ref="AO335" si="987">+SUM(((AK335*5.92%*53%)))</f>
        <v>7.750781904000001</v>
      </c>
      <c r="AP335" s="43">
        <f t="shared" ref="AP335" si="988">+SUM(((AK335*2.08%*53%)))</f>
        <v>2.7232476960000001</v>
      </c>
      <c r="AQ335" s="43">
        <f>SUM(AM335:AP335)</f>
        <v>30.569591721000005</v>
      </c>
      <c r="AR335" s="44">
        <f>ROUNDUP(AL335,0)</f>
        <v>278</v>
      </c>
      <c r="AS335" s="41">
        <f>AK335</f>
        <v>247.029</v>
      </c>
      <c r="AT335" s="32">
        <f>AR335</f>
        <v>278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SFG-FRPKRG-MEM-BOR-84X57X10</v>
      </c>
      <c r="E336" s="17" t="str">
        <f t="shared" si="989"/>
        <v>Restonic Hotel Motel Pocketed Memory Regular Border 84X57X10</v>
      </c>
      <c r="F336" s="17" t="str">
        <f t="shared" si="989"/>
        <v>SFG-FRPKRG-MEM-BOR-84X57X10</v>
      </c>
      <c r="G336" s="17" t="str">
        <f t="shared" si="989"/>
        <v>Restonic Hotel Motel Pocketed Memory Regular Border 84X57X10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39" t="s">
        <v>698</v>
      </c>
      <c r="R336" s="39" t="s">
        <v>699</v>
      </c>
      <c r="S336" s="39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84X57X10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10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3"/>
      <c r="AJ336" s="43"/>
      <c r="AK336" s="43"/>
      <c r="AL336" s="43"/>
      <c r="AM336" s="43"/>
      <c r="AN336" s="43"/>
      <c r="AO336" s="43"/>
      <c r="AP336" s="43"/>
      <c r="AQ336" s="43"/>
      <c r="AR336" s="45"/>
      <c r="AS336" s="41">
        <f t="shared" ref="AS336:AT336" si="994">AS335</f>
        <v>247.029</v>
      </c>
      <c r="AT336" s="32">
        <f t="shared" si="994"/>
        <v>278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SFG-FRPKRG-MEM-BOR-84X57X10</v>
      </c>
      <c r="E337" s="17" t="str">
        <f t="shared" si="995"/>
        <v>Restonic Hotel Motel Pocketed Memory Regular Border 84X57X10</v>
      </c>
      <c r="F337" s="17" t="str">
        <f t="shared" si="995"/>
        <v>SFG-FRPKRG-MEM-BOR-84X57X10</v>
      </c>
      <c r="G337" s="17" t="str">
        <f t="shared" si="995"/>
        <v>Restonic Hotel Motel Pocketed Memory Regular Border 84X57X10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39" t="s">
        <v>18730</v>
      </c>
      <c r="R337" s="39" t="s">
        <v>34278</v>
      </c>
      <c r="S337" s="39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84X57X10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10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28.799284270000001</v>
      </c>
      <c r="AH337" s="20">
        <f t="shared" si="985"/>
        <v>208.47801883053</v>
      </c>
      <c r="AI337" s="43"/>
      <c r="AJ337" s="43"/>
      <c r="AK337" s="43"/>
      <c r="AL337" s="43"/>
      <c r="AM337" s="43"/>
      <c r="AN337" s="43"/>
      <c r="AO337" s="43"/>
      <c r="AP337" s="43"/>
      <c r="AQ337" s="43"/>
      <c r="AR337" s="45"/>
      <c r="AS337" s="41">
        <f t="shared" ref="AS337:AT337" si="998">AS336</f>
        <v>247.029</v>
      </c>
      <c r="AT337" s="32">
        <f t="shared" si="998"/>
        <v>278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SFG-FRPKRG-MEM-BOR-84X57X10</v>
      </c>
      <c r="E338" s="17" t="str">
        <f t="shared" si="999"/>
        <v>Restonic Hotel Motel Pocketed Memory Regular Border 84X57X10</v>
      </c>
      <c r="F338" s="17" t="str">
        <f t="shared" si="999"/>
        <v>SFG-FRPKRG-MEM-BOR-84X57X10</v>
      </c>
      <c r="G338" s="17" t="str">
        <f t="shared" si="999"/>
        <v>Restonic Hotel Motel Pocketed Memory Regular Border 84X57X10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84X57X10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10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8.9990000000000006</v>
      </c>
      <c r="AH338" s="20">
        <f t="shared" si="985"/>
        <v>8.9990000000000006</v>
      </c>
      <c r="AI338" s="43"/>
      <c r="AJ338" s="43"/>
      <c r="AK338" s="43"/>
      <c r="AL338" s="43"/>
      <c r="AM338" s="43"/>
      <c r="AN338" s="43"/>
      <c r="AO338" s="43"/>
      <c r="AP338" s="43"/>
      <c r="AQ338" s="43"/>
      <c r="AR338" s="45"/>
      <c r="AS338" s="41">
        <f t="shared" ref="AS338:AT338" si="1001">AS337</f>
        <v>247.029</v>
      </c>
      <c r="AT338" s="32">
        <f t="shared" si="1001"/>
        <v>278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SFG-FRPKRG-MEM-BOR-84X57X10</v>
      </c>
      <c r="E339" s="17" t="str">
        <f t="shared" si="1002"/>
        <v>Restonic Hotel Motel Pocketed Memory Regular Border 84X57X10</v>
      </c>
      <c r="F339" s="17" t="str">
        <f t="shared" si="1002"/>
        <v>SFG-FRPKRG-MEM-BOR-84X57X10</v>
      </c>
      <c r="G339" s="17" t="str">
        <f t="shared" si="1002"/>
        <v>Restonic Hotel Motel Pocketed Memory Regular Border 84X57X10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84X57X10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10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3"/>
      <c r="AJ339" s="43"/>
      <c r="AK339" s="43"/>
      <c r="AL339" s="43"/>
      <c r="AM339" s="43"/>
      <c r="AN339" s="43"/>
      <c r="AO339" s="43"/>
      <c r="AP339" s="43"/>
      <c r="AQ339" s="43"/>
      <c r="AR339" s="45"/>
      <c r="AS339" s="41">
        <f t="shared" ref="AS339:AT339" si="1004">AS338</f>
        <v>247.029</v>
      </c>
      <c r="AT339" s="32">
        <f t="shared" si="1004"/>
        <v>278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SFG-FRPKRG-MEM-BOR-84X57X10</v>
      </c>
      <c r="E340" s="17" t="str">
        <f t="shared" si="1005"/>
        <v>Restonic Hotel Motel Pocketed Memory Regular Border 84X57X10</v>
      </c>
      <c r="F340" s="17" t="str">
        <f t="shared" si="1005"/>
        <v>SFG-FRPKRG-MEM-BOR-84X57X10</v>
      </c>
      <c r="G340" s="17" t="str">
        <f t="shared" si="1005"/>
        <v>Restonic Hotel Motel Pocketed Memory Regular Border 84X57X10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84X57X10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10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3"/>
      <c r="AJ340" s="43"/>
      <c r="AK340" s="43"/>
      <c r="AL340" s="43"/>
      <c r="AM340" s="43"/>
      <c r="AN340" s="43"/>
      <c r="AO340" s="43"/>
      <c r="AP340" s="43"/>
      <c r="AQ340" s="43"/>
      <c r="AR340" s="45"/>
      <c r="AS340" s="41">
        <f t="shared" ref="AS340:AT340" si="1007">AS339</f>
        <v>247.029</v>
      </c>
      <c r="AT340" s="32">
        <f t="shared" si="1007"/>
        <v>278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SFG-FRPKRG-MEM-BOR-84X57X10</v>
      </c>
      <c r="E341" s="17" t="str">
        <f t="shared" si="1008"/>
        <v>Restonic Hotel Motel Pocketed Memory Regular Border 84X57X10</v>
      </c>
      <c r="F341" s="17" t="str">
        <f t="shared" si="1008"/>
        <v>SFG-FRPKRG-MEM-BOR-84X57X10</v>
      </c>
      <c r="G341" s="17" t="str">
        <f t="shared" si="1008"/>
        <v>Restonic Hotel Motel Pocketed Memory Regular Border 84X57X10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39" t="s">
        <v>18739</v>
      </c>
      <c r="R341" s="39" t="s">
        <v>34279</v>
      </c>
      <c r="S341" s="39" t="s">
        <v>192</v>
      </c>
      <c r="T341" s="40">
        <v>1.1599999999999999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84X57X10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10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1.1599999999999999</v>
      </c>
      <c r="AG341" s="26">
        <f>VLOOKUP(Q341,'SFG-RM'!A:B,2,0)</f>
        <v>14.621455289401199</v>
      </c>
      <c r="AH341" s="20">
        <f t="shared" si="985"/>
        <v>16.960888135705389</v>
      </c>
      <c r="AI341" s="43"/>
      <c r="AJ341" s="43"/>
      <c r="AK341" s="43"/>
      <c r="AL341" s="43"/>
      <c r="AM341" s="43"/>
      <c r="AN341" s="43"/>
      <c r="AO341" s="43"/>
      <c r="AP341" s="43"/>
      <c r="AQ341" s="43"/>
      <c r="AR341" s="45"/>
      <c r="AS341" s="41">
        <f t="shared" ref="AS341:AT341" si="1010">AS340</f>
        <v>247.029</v>
      </c>
      <c r="AT341" s="32">
        <f t="shared" si="1010"/>
        <v>278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SFG-FRPKRG-MEM-BOR-84X57X10</v>
      </c>
      <c r="E342" s="17" t="str">
        <f t="shared" si="1011"/>
        <v>Restonic Hotel Motel Pocketed Memory Regular Border 84X57X10</v>
      </c>
      <c r="F342" s="17" t="str">
        <f t="shared" si="1011"/>
        <v>SFG-FRPKRG-MEM-BOR-84X57X10</v>
      </c>
      <c r="G342" s="17" t="str">
        <f t="shared" si="1011"/>
        <v>Restonic Hotel Motel Pocketed Memory Regular Border 84X57X10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84X57X10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10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3"/>
      <c r="AJ342" s="43"/>
      <c r="AK342" s="43"/>
      <c r="AL342" s="43"/>
      <c r="AM342" s="43"/>
      <c r="AN342" s="43"/>
      <c r="AO342" s="43"/>
      <c r="AP342" s="43"/>
      <c r="AQ342" s="43"/>
      <c r="AR342" s="45"/>
      <c r="AS342" s="41">
        <f t="shared" ref="AS342:AT342" si="1013">AS341</f>
        <v>247.029</v>
      </c>
      <c r="AT342" s="32">
        <f t="shared" si="1013"/>
        <v>278</v>
      </c>
    </row>
    <row r="344" spans="1:46">
      <c r="A344" s="15">
        <v>1</v>
      </c>
      <c r="B344" s="16">
        <v>39</v>
      </c>
      <c r="C344" s="16" t="s">
        <v>34276</v>
      </c>
      <c r="D344" s="42" t="s">
        <v>34318</v>
      </c>
      <c r="E344" s="42" t="s">
        <v>34358</v>
      </c>
      <c r="F344" s="17" t="str">
        <f>D344</f>
        <v>SFG-FRPKRG-MEM-BOR-84X63X10</v>
      </c>
      <c r="G344" s="17" t="str">
        <f>E344</f>
        <v>Restonic Hotel Motel Pocketed Memory Regular Border 84X63X10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39" t="s">
        <v>1659</v>
      </c>
      <c r="R344" s="39" t="s">
        <v>1660</v>
      </c>
      <c r="S344" s="39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84X63X10</v>
      </c>
      <c r="Y344" s="31" t="str">
        <f>LEFT(X344,2)</f>
        <v>84</v>
      </c>
      <c r="Z344" s="31" t="str">
        <f>MID(X344,4,2)</f>
        <v>63</v>
      </c>
      <c r="AA344" s="31" t="str">
        <f>RIGHT(X344,2)</f>
        <v>10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3">
        <f>SUM(AH344:AH351)</f>
        <v>255.81262835658538</v>
      </c>
      <c r="AJ344" s="43">
        <f>ROUND(AI344,3)</f>
        <v>255.81299999999999</v>
      </c>
      <c r="AK344" s="43">
        <f>AJ344</f>
        <v>255.81299999999999</v>
      </c>
      <c r="AL344" s="43">
        <f>+AK344+AQ344</f>
        <v>287.46960293699999</v>
      </c>
      <c r="AM344" s="43">
        <f>+SUM(((AK344*3%*18%)))</f>
        <v>1.3813901999999998</v>
      </c>
      <c r="AN344" s="43">
        <f t="shared" ref="AN344" si="1015">+SUM(((AK344*14.33%*53%)))</f>
        <v>19.428741537000001</v>
      </c>
      <c r="AO344" s="43">
        <f t="shared" ref="AO344" si="1016">+SUM(((AK344*5.92%*53%)))</f>
        <v>8.0263886880000008</v>
      </c>
      <c r="AP344" s="43">
        <f t="shared" ref="AP344" si="1017">+SUM(((AK344*2.08%*53%)))</f>
        <v>2.8200825119999999</v>
      </c>
      <c r="AQ344" s="43">
        <f>SUM(AM344:AP344)</f>
        <v>31.656602936999999</v>
      </c>
      <c r="AR344" s="44">
        <f>ROUNDUP(AL344,0)</f>
        <v>288</v>
      </c>
      <c r="AS344" s="41">
        <f>AK344</f>
        <v>255.81299999999999</v>
      </c>
      <c r="AT344" s="32">
        <f>AR344</f>
        <v>288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SFG-FRPKRG-MEM-BOR-84X63X10</v>
      </c>
      <c r="E345" s="17" t="str">
        <f t="shared" si="1018"/>
        <v>Restonic Hotel Motel Pocketed Memory Regular Border 84X63X10</v>
      </c>
      <c r="F345" s="17" t="str">
        <f t="shared" si="1018"/>
        <v>SFG-FRPKRG-MEM-BOR-84X63X10</v>
      </c>
      <c r="G345" s="17" t="str">
        <f t="shared" si="1018"/>
        <v>Restonic Hotel Motel Pocketed Memory Regular Border 84X63X10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39" t="s">
        <v>698</v>
      </c>
      <c r="R345" s="39" t="s">
        <v>699</v>
      </c>
      <c r="S345" s="39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84X63X10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10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3"/>
      <c r="AJ345" s="43"/>
      <c r="AK345" s="43"/>
      <c r="AL345" s="43"/>
      <c r="AM345" s="43"/>
      <c r="AN345" s="43"/>
      <c r="AO345" s="43"/>
      <c r="AP345" s="43"/>
      <c r="AQ345" s="43"/>
      <c r="AR345" s="45"/>
      <c r="AS345" s="41">
        <f t="shared" ref="AS345:AT345" si="1023">AS344</f>
        <v>255.81299999999999</v>
      </c>
      <c r="AT345" s="32">
        <f t="shared" si="1023"/>
        <v>288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SFG-FRPKRG-MEM-BOR-84X63X10</v>
      </c>
      <c r="E346" s="17" t="str">
        <f t="shared" si="1024"/>
        <v>Restonic Hotel Motel Pocketed Memory Regular Border 84X63X10</v>
      </c>
      <c r="F346" s="17" t="str">
        <f t="shared" si="1024"/>
        <v>SFG-FRPKRG-MEM-BOR-84X63X10</v>
      </c>
      <c r="G346" s="17" t="str">
        <f t="shared" si="1024"/>
        <v>Restonic Hotel Motel Pocketed Memory Regular Border 84X63X10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39" t="s">
        <v>18730</v>
      </c>
      <c r="R346" s="39" t="s">
        <v>34278</v>
      </c>
      <c r="S346" s="39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84X63X10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10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28.799284270000001</v>
      </c>
      <c r="AH346" s="20">
        <f t="shared" si="1014"/>
        <v>217.26180053288002</v>
      </c>
      <c r="AI346" s="43"/>
      <c r="AJ346" s="43"/>
      <c r="AK346" s="43"/>
      <c r="AL346" s="43"/>
      <c r="AM346" s="43"/>
      <c r="AN346" s="43"/>
      <c r="AO346" s="43"/>
      <c r="AP346" s="43"/>
      <c r="AQ346" s="43"/>
      <c r="AR346" s="45"/>
      <c r="AS346" s="41">
        <f t="shared" ref="AS346:AT346" si="1027">AS345</f>
        <v>255.81299999999999</v>
      </c>
      <c r="AT346" s="32">
        <f t="shared" si="1027"/>
        <v>288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SFG-FRPKRG-MEM-BOR-84X63X10</v>
      </c>
      <c r="E347" s="17" t="str">
        <f t="shared" si="1028"/>
        <v>Restonic Hotel Motel Pocketed Memory Regular Border 84X63X10</v>
      </c>
      <c r="F347" s="17" t="str">
        <f t="shared" si="1028"/>
        <v>SFG-FRPKRG-MEM-BOR-84X63X10</v>
      </c>
      <c r="G347" s="17" t="str">
        <f t="shared" si="1028"/>
        <v>Restonic Hotel Motel Pocketed Memory Regular Border 84X63X10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84X63X10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10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8.9990000000000006</v>
      </c>
      <c r="AH347" s="20">
        <f t="shared" si="1014"/>
        <v>8.9990000000000006</v>
      </c>
      <c r="AI347" s="43"/>
      <c r="AJ347" s="43"/>
      <c r="AK347" s="43"/>
      <c r="AL347" s="43"/>
      <c r="AM347" s="43"/>
      <c r="AN347" s="43"/>
      <c r="AO347" s="43"/>
      <c r="AP347" s="43"/>
      <c r="AQ347" s="43"/>
      <c r="AR347" s="45"/>
      <c r="AS347" s="41">
        <f t="shared" ref="AS347:AT347" si="1030">AS346</f>
        <v>255.81299999999999</v>
      </c>
      <c r="AT347" s="32">
        <f t="shared" si="1030"/>
        <v>288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SFG-FRPKRG-MEM-BOR-84X63X10</v>
      </c>
      <c r="E348" s="17" t="str">
        <f t="shared" si="1031"/>
        <v>Restonic Hotel Motel Pocketed Memory Regular Border 84X63X10</v>
      </c>
      <c r="F348" s="17" t="str">
        <f t="shared" si="1031"/>
        <v>SFG-FRPKRG-MEM-BOR-84X63X10</v>
      </c>
      <c r="G348" s="17" t="str">
        <f t="shared" si="1031"/>
        <v>Restonic Hotel Motel Pocketed Memory Regular Border 84X63X10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84X63X10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10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3"/>
      <c r="AJ348" s="43"/>
      <c r="AK348" s="43"/>
      <c r="AL348" s="43"/>
      <c r="AM348" s="43"/>
      <c r="AN348" s="43"/>
      <c r="AO348" s="43"/>
      <c r="AP348" s="43"/>
      <c r="AQ348" s="43"/>
      <c r="AR348" s="45"/>
      <c r="AS348" s="41">
        <f t="shared" ref="AS348:AT348" si="1033">AS347</f>
        <v>255.81299999999999</v>
      </c>
      <c r="AT348" s="32">
        <f t="shared" si="1033"/>
        <v>288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SFG-FRPKRG-MEM-BOR-84X63X10</v>
      </c>
      <c r="E349" s="17" t="str">
        <f t="shared" si="1034"/>
        <v>Restonic Hotel Motel Pocketed Memory Regular Border 84X63X10</v>
      </c>
      <c r="F349" s="17" t="str">
        <f t="shared" si="1034"/>
        <v>SFG-FRPKRG-MEM-BOR-84X63X10</v>
      </c>
      <c r="G349" s="17" t="str">
        <f t="shared" si="1034"/>
        <v>Restonic Hotel Motel Pocketed Memory Regular Border 84X63X10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84X63X10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10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3"/>
      <c r="AJ349" s="43"/>
      <c r="AK349" s="43"/>
      <c r="AL349" s="43"/>
      <c r="AM349" s="43"/>
      <c r="AN349" s="43"/>
      <c r="AO349" s="43"/>
      <c r="AP349" s="43"/>
      <c r="AQ349" s="43"/>
      <c r="AR349" s="45"/>
      <c r="AS349" s="41">
        <f t="shared" ref="AS349:AT349" si="1036">AS348</f>
        <v>255.81299999999999</v>
      </c>
      <c r="AT349" s="32">
        <f t="shared" si="1036"/>
        <v>288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SFG-FRPKRG-MEM-BOR-84X63X10</v>
      </c>
      <c r="E350" s="17" t="str">
        <f t="shared" si="1037"/>
        <v>Restonic Hotel Motel Pocketed Memory Regular Border 84X63X10</v>
      </c>
      <c r="F350" s="17" t="str">
        <f t="shared" si="1037"/>
        <v>SFG-FRPKRG-MEM-BOR-84X63X10</v>
      </c>
      <c r="G350" s="17" t="str">
        <f t="shared" si="1037"/>
        <v>Restonic Hotel Motel Pocketed Memory Regular Border 84X63X10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39" t="s">
        <v>18739</v>
      </c>
      <c r="R350" s="39" t="s">
        <v>34279</v>
      </c>
      <c r="S350" s="39" t="s">
        <v>192</v>
      </c>
      <c r="T350" s="40">
        <v>1.1599999999999999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84X63X10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10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1.1599999999999999</v>
      </c>
      <c r="AG350" s="26">
        <f>VLOOKUP(Q350,'SFG-RM'!A:B,2,0)</f>
        <v>14.621455289401199</v>
      </c>
      <c r="AH350" s="20">
        <f t="shared" si="1014"/>
        <v>16.960888135705389</v>
      </c>
      <c r="AI350" s="43"/>
      <c r="AJ350" s="43"/>
      <c r="AK350" s="43"/>
      <c r="AL350" s="43"/>
      <c r="AM350" s="43"/>
      <c r="AN350" s="43"/>
      <c r="AO350" s="43"/>
      <c r="AP350" s="43"/>
      <c r="AQ350" s="43"/>
      <c r="AR350" s="45"/>
      <c r="AS350" s="41">
        <f t="shared" ref="AS350:AT350" si="1039">AS349</f>
        <v>255.81299999999999</v>
      </c>
      <c r="AT350" s="32">
        <f t="shared" si="1039"/>
        <v>288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SFG-FRPKRG-MEM-BOR-84X63X10</v>
      </c>
      <c r="E351" s="17" t="str">
        <f t="shared" si="1040"/>
        <v>Restonic Hotel Motel Pocketed Memory Regular Border 84X63X10</v>
      </c>
      <c r="F351" s="17" t="str">
        <f t="shared" si="1040"/>
        <v>SFG-FRPKRG-MEM-BOR-84X63X10</v>
      </c>
      <c r="G351" s="17" t="str">
        <f t="shared" si="1040"/>
        <v>Restonic Hotel Motel Pocketed Memory Regular Border 84X63X10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84X63X10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10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3"/>
      <c r="AJ351" s="43"/>
      <c r="AK351" s="43"/>
      <c r="AL351" s="43"/>
      <c r="AM351" s="43"/>
      <c r="AN351" s="43"/>
      <c r="AO351" s="43"/>
      <c r="AP351" s="43"/>
      <c r="AQ351" s="43"/>
      <c r="AR351" s="45"/>
      <c r="AS351" s="41">
        <f t="shared" ref="AS351:AT351" si="1042">AS350</f>
        <v>255.81299999999999</v>
      </c>
      <c r="AT351" s="32">
        <f t="shared" si="1042"/>
        <v>288</v>
      </c>
    </row>
    <row r="353" spans="1:46">
      <c r="A353" s="15">
        <v>1</v>
      </c>
      <c r="B353" s="16">
        <v>40</v>
      </c>
      <c r="C353" s="16" t="s">
        <v>34276</v>
      </c>
      <c r="D353" s="42" t="s">
        <v>34319</v>
      </c>
      <c r="E353" s="42" t="s">
        <v>34359</v>
      </c>
      <c r="F353" s="17" t="str">
        <f>D353</f>
        <v>SFG-FRPKRG-MEM-BOR-84X69X10</v>
      </c>
      <c r="G353" s="17" t="str">
        <f>E353</f>
        <v>Restonic Hotel Motel Pocketed Memory Regular Border 84X69X10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39" t="s">
        <v>1659</v>
      </c>
      <c r="R353" s="39" t="s">
        <v>1660</v>
      </c>
      <c r="S353" s="39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84X69X10</v>
      </c>
      <c r="Y353" s="31" t="str">
        <f>LEFT(X353,2)</f>
        <v>84</v>
      </c>
      <c r="Z353" s="31" t="str">
        <f>MID(X353,4,2)</f>
        <v>69</v>
      </c>
      <c r="AA353" s="31" t="str">
        <f>RIGHT(X353,2)</f>
        <v>10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3">
        <f>SUM(AH353:AH360)</f>
        <v>264.59641005893542</v>
      </c>
      <c r="AJ353" s="43">
        <f>ROUND(AI353,3)</f>
        <v>264.596</v>
      </c>
      <c r="AK353" s="43">
        <f>AJ353</f>
        <v>264.596</v>
      </c>
      <c r="AL353" s="43">
        <f>+AK353+AQ353</f>
        <v>297.339490404</v>
      </c>
      <c r="AM353" s="43">
        <f>+SUM(((AK353*3%*18%)))</f>
        <v>1.4288183999999999</v>
      </c>
      <c r="AN353" s="43">
        <f t="shared" ref="AN353" si="1044">+SUM(((AK353*14.33%*53%)))</f>
        <v>20.095801604000002</v>
      </c>
      <c r="AO353" s="43">
        <f t="shared" ref="AO353" si="1045">+SUM(((AK353*5.92%*53%)))</f>
        <v>8.3019640960000007</v>
      </c>
      <c r="AP353" s="43">
        <f t="shared" ref="AP353" si="1046">+SUM(((AK353*2.08%*53%)))</f>
        <v>2.9169063039999998</v>
      </c>
      <c r="AQ353" s="43">
        <f>SUM(AM353:AP353)</f>
        <v>32.743490404000006</v>
      </c>
      <c r="AR353" s="44">
        <f>ROUNDUP(AL353,0)</f>
        <v>298</v>
      </c>
      <c r="AS353" s="41">
        <f>AK353</f>
        <v>264.596</v>
      </c>
      <c r="AT353" s="32">
        <f>AR353</f>
        <v>298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SFG-FRPKRG-MEM-BOR-84X69X10</v>
      </c>
      <c r="E354" s="17" t="str">
        <f t="shared" si="1047"/>
        <v>Restonic Hotel Motel Pocketed Memory Regular Border 84X69X10</v>
      </c>
      <c r="F354" s="17" t="str">
        <f t="shared" si="1047"/>
        <v>SFG-FRPKRG-MEM-BOR-84X69X10</v>
      </c>
      <c r="G354" s="17" t="str">
        <f t="shared" si="1047"/>
        <v>Restonic Hotel Motel Pocketed Memory Regular Border 84X69X10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39" t="s">
        <v>698</v>
      </c>
      <c r="R354" s="39" t="s">
        <v>699</v>
      </c>
      <c r="S354" s="39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84X69X10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10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3"/>
      <c r="AJ354" s="43"/>
      <c r="AK354" s="43"/>
      <c r="AL354" s="43"/>
      <c r="AM354" s="43"/>
      <c r="AN354" s="43"/>
      <c r="AO354" s="43"/>
      <c r="AP354" s="43"/>
      <c r="AQ354" s="43"/>
      <c r="AR354" s="45"/>
      <c r="AS354" s="41">
        <f t="shared" ref="AS354:AT354" si="1052">AS353</f>
        <v>264.596</v>
      </c>
      <c r="AT354" s="32">
        <f t="shared" si="1052"/>
        <v>298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SFG-FRPKRG-MEM-BOR-84X69X10</v>
      </c>
      <c r="E355" s="17" t="str">
        <f t="shared" si="1053"/>
        <v>Restonic Hotel Motel Pocketed Memory Regular Border 84X69X10</v>
      </c>
      <c r="F355" s="17" t="str">
        <f t="shared" si="1053"/>
        <v>SFG-FRPKRG-MEM-BOR-84X69X10</v>
      </c>
      <c r="G355" s="17" t="str">
        <f t="shared" si="1053"/>
        <v>Restonic Hotel Motel Pocketed Memory Regular Border 84X69X10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39" t="s">
        <v>18730</v>
      </c>
      <c r="R355" s="39" t="s">
        <v>34278</v>
      </c>
      <c r="S355" s="39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84X69X10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10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28.799284270000001</v>
      </c>
      <c r="AH355" s="20">
        <f t="shared" si="1043"/>
        <v>226.04558223523003</v>
      </c>
      <c r="AI355" s="43"/>
      <c r="AJ355" s="43"/>
      <c r="AK355" s="43"/>
      <c r="AL355" s="43"/>
      <c r="AM355" s="43"/>
      <c r="AN355" s="43"/>
      <c r="AO355" s="43"/>
      <c r="AP355" s="43"/>
      <c r="AQ355" s="43"/>
      <c r="AR355" s="45"/>
      <c r="AS355" s="41">
        <f t="shared" ref="AS355:AT355" si="1056">AS354</f>
        <v>264.596</v>
      </c>
      <c r="AT355" s="32">
        <f t="shared" si="1056"/>
        <v>298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SFG-FRPKRG-MEM-BOR-84X69X10</v>
      </c>
      <c r="E356" s="17" t="str">
        <f t="shared" si="1057"/>
        <v>Restonic Hotel Motel Pocketed Memory Regular Border 84X69X10</v>
      </c>
      <c r="F356" s="17" t="str">
        <f t="shared" si="1057"/>
        <v>SFG-FRPKRG-MEM-BOR-84X69X10</v>
      </c>
      <c r="G356" s="17" t="str">
        <f t="shared" si="1057"/>
        <v>Restonic Hotel Motel Pocketed Memory Regular Border 84X69X10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84X69X10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10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8.9990000000000006</v>
      </c>
      <c r="AH356" s="20">
        <f t="shared" si="1043"/>
        <v>8.9990000000000006</v>
      </c>
      <c r="AI356" s="43"/>
      <c r="AJ356" s="43"/>
      <c r="AK356" s="43"/>
      <c r="AL356" s="43"/>
      <c r="AM356" s="43"/>
      <c r="AN356" s="43"/>
      <c r="AO356" s="43"/>
      <c r="AP356" s="43"/>
      <c r="AQ356" s="43"/>
      <c r="AR356" s="45"/>
      <c r="AS356" s="41">
        <f t="shared" ref="AS356:AT356" si="1059">AS355</f>
        <v>264.596</v>
      </c>
      <c r="AT356" s="32">
        <f t="shared" si="1059"/>
        <v>298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SFG-FRPKRG-MEM-BOR-84X69X10</v>
      </c>
      <c r="E357" s="17" t="str">
        <f t="shared" si="1060"/>
        <v>Restonic Hotel Motel Pocketed Memory Regular Border 84X69X10</v>
      </c>
      <c r="F357" s="17" t="str">
        <f t="shared" si="1060"/>
        <v>SFG-FRPKRG-MEM-BOR-84X69X10</v>
      </c>
      <c r="G357" s="17" t="str">
        <f t="shared" si="1060"/>
        <v>Restonic Hotel Motel Pocketed Memory Regular Border 84X69X10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84X69X10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10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3"/>
      <c r="AJ357" s="43"/>
      <c r="AK357" s="43"/>
      <c r="AL357" s="43"/>
      <c r="AM357" s="43"/>
      <c r="AN357" s="43"/>
      <c r="AO357" s="43"/>
      <c r="AP357" s="43"/>
      <c r="AQ357" s="43"/>
      <c r="AR357" s="45"/>
      <c r="AS357" s="41">
        <f t="shared" ref="AS357:AT357" si="1062">AS356</f>
        <v>264.596</v>
      </c>
      <c r="AT357" s="32">
        <f t="shared" si="1062"/>
        <v>298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SFG-FRPKRG-MEM-BOR-84X69X10</v>
      </c>
      <c r="E358" s="17" t="str">
        <f t="shared" si="1063"/>
        <v>Restonic Hotel Motel Pocketed Memory Regular Border 84X69X10</v>
      </c>
      <c r="F358" s="17" t="str">
        <f t="shared" si="1063"/>
        <v>SFG-FRPKRG-MEM-BOR-84X69X10</v>
      </c>
      <c r="G358" s="17" t="str">
        <f t="shared" si="1063"/>
        <v>Restonic Hotel Motel Pocketed Memory Regular Border 84X69X10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84X69X10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10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3"/>
      <c r="AJ358" s="43"/>
      <c r="AK358" s="43"/>
      <c r="AL358" s="43"/>
      <c r="AM358" s="43"/>
      <c r="AN358" s="43"/>
      <c r="AO358" s="43"/>
      <c r="AP358" s="43"/>
      <c r="AQ358" s="43"/>
      <c r="AR358" s="45"/>
      <c r="AS358" s="41">
        <f t="shared" ref="AS358:AT358" si="1065">AS357</f>
        <v>264.596</v>
      </c>
      <c r="AT358" s="32">
        <f t="shared" si="1065"/>
        <v>298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SFG-FRPKRG-MEM-BOR-84X69X10</v>
      </c>
      <c r="E359" s="17" t="str">
        <f t="shared" si="1066"/>
        <v>Restonic Hotel Motel Pocketed Memory Regular Border 84X69X10</v>
      </c>
      <c r="F359" s="17" t="str">
        <f t="shared" si="1066"/>
        <v>SFG-FRPKRG-MEM-BOR-84X69X10</v>
      </c>
      <c r="G359" s="17" t="str">
        <f t="shared" si="1066"/>
        <v>Restonic Hotel Motel Pocketed Memory Regular Border 84X69X10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39" t="s">
        <v>18739</v>
      </c>
      <c r="R359" s="39" t="s">
        <v>34279</v>
      </c>
      <c r="S359" s="39" t="s">
        <v>192</v>
      </c>
      <c r="T359" s="40">
        <v>1.1599999999999999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84X69X10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10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1.1599999999999999</v>
      </c>
      <c r="AG359" s="26">
        <f>VLOOKUP(Q359,'SFG-RM'!A:B,2,0)</f>
        <v>14.621455289401199</v>
      </c>
      <c r="AH359" s="20">
        <f t="shared" si="1043"/>
        <v>16.960888135705389</v>
      </c>
      <c r="AI359" s="43"/>
      <c r="AJ359" s="43"/>
      <c r="AK359" s="43"/>
      <c r="AL359" s="43"/>
      <c r="AM359" s="43"/>
      <c r="AN359" s="43"/>
      <c r="AO359" s="43"/>
      <c r="AP359" s="43"/>
      <c r="AQ359" s="43"/>
      <c r="AR359" s="45"/>
      <c r="AS359" s="41">
        <f t="shared" ref="AS359:AT359" si="1068">AS358</f>
        <v>264.596</v>
      </c>
      <c r="AT359" s="32">
        <f t="shared" si="1068"/>
        <v>298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SFG-FRPKRG-MEM-BOR-84X69X10</v>
      </c>
      <c r="E360" s="17" t="str">
        <f t="shared" si="1069"/>
        <v>Restonic Hotel Motel Pocketed Memory Regular Border 84X69X10</v>
      </c>
      <c r="F360" s="17" t="str">
        <f t="shared" si="1069"/>
        <v>SFG-FRPKRG-MEM-BOR-84X69X10</v>
      </c>
      <c r="G360" s="17" t="str">
        <f t="shared" si="1069"/>
        <v>Restonic Hotel Motel Pocketed Memory Regular Border 84X69X10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84X69X10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10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3"/>
      <c r="AJ360" s="43"/>
      <c r="AK360" s="43"/>
      <c r="AL360" s="43"/>
      <c r="AM360" s="43"/>
      <c r="AN360" s="43"/>
      <c r="AO360" s="43"/>
      <c r="AP360" s="43"/>
      <c r="AQ360" s="43"/>
      <c r="AR360" s="45"/>
      <c r="AS360" s="41">
        <f t="shared" ref="AS360:AT360" si="1071">AS359</f>
        <v>264.596</v>
      </c>
      <c r="AT360" s="32">
        <f t="shared" si="1071"/>
        <v>298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K1" sqref="K1:N41"/>
    </sheetView>
  </sheetViews>
  <sheetFormatPr defaultRowHeight="15"/>
  <cols>
    <col min="1" max="1" width="4.85546875" bestFit="1" customWidth="1"/>
    <col min="2" max="2" width="5" bestFit="1" customWidth="1"/>
    <col min="3" max="3" width="10.140625" customWidth="1"/>
    <col min="4" max="4" width="31.140625" bestFit="1" customWidth="1"/>
    <col min="5" max="5" width="60.1406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3" customHeight="1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33" t="s">
        <v>2269</v>
      </c>
      <c r="K1" s="34" t="s">
        <v>2270</v>
      </c>
      <c r="L1" s="34" t="s">
        <v>2271</v>
      </c>
      <c r="M1" s="35" t="s">
        <v>34277</v>
      </c>
      <c r="N1" s="35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2288</v>
      </c>
      <c r="G2" s="17" t="s">
        <v>2289</v>
      </c>
      <c r="H2" s="17" t="s">
        <v>2290</v>
      </c>
      <c r="I2" s="17" t="s">
        <v>25</v>
      </c>
      <c r="J2" s="46">
        <v>1</v>
      </c>
      <c r="K2" s="47" t="s">
        <v>2291</v>
      </c>
      <c r="L2" s="47" t="s">
        <v>2292</v>
      </c>
      <c r="M2" s="48">
        <v>194.38399999999999</v>
      </c>
      <c r="N2" s="49">
        <v>219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34281</v>
      </c>
      <c r="E3" s="17" t="s">
        <v>34321</v>
      </c>
      <c r="F3" s="17" t="s">
        <v>2288</v>
      </c>
      <c r="G3" s="17" t="s">
        <v>2289</v>
      </c>
      <c r="H3" s="17" t="s">
        <v>2290</v>
      </c>
      <c r="I3" s="17" t="s">
        <v>25</v>
      </c>
      <c r="J3" s="46">
        <v>1</v>
      </c>
      <c r="K3" s="47" t="s">
        <v>2291</v>
      </c>
      <c r="L3" s="47" t="s">
        <v>2292</v>
      </c>
      <c r="M3" s="48">
        <v>203.13900000000001</v>
      </c>
      <c r="N3" s="49">
        <v>229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34282</v>
      </c>
      <c r="E4" s="17" t="s">
        <v>34322</v>
      </c>
      <c r="F4" s="17" t="s">
        <v>2288</v>
      </c>
      <c r="G4" s="17" t="s">
        <v>2289</v>
      </c>
      <c r="H4" s="17" t="s">
        <v>2290</v>
      </c>
      <c r="I4" s="17" t="s">
        <v>25</v>
      </c>
      <c r="J4" s="46">
        <v>1</v>
      </c>
      <c r="K4" s="47" t="s">
        <v>2291</v>
      </c>
      <c r="L4" s="47" t="s">
        <v>2292</v>
      </c>
      <c r="M4" s="48">
        <v>211.923</v>
      </c>
      <c r="N4" s="49">
        <v>239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34283</v>
      </c>
      <c r="E5" s="17" t="s">
        <v>34323</v>
      </c>
      <c r="F5" s="17" t="s">
        <v>2288</v>
      </c>
      <c r="G5" s="17" t="s">
        <v>2289</v>
      </c>
      <c r="H5" s="17" t="s">
        <v>2290</v>
      </c>
      <c r="I5" s="17" t="s">
        <v>25</v>
      </c>
      <c r="J5" s="46">
        <v>1</v>
      </c>
      <c r="K5" s="47" t="s">
        <v>2291</v>
      </c>
      <c r="L5" s="47" t="s">
        <v>2292</v>
      </c>
      <c r="M5" s="48">
        <v>220.70599999999999</v>
      </c>
      <c r="N5" s="49">
        <v>249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34284</v>
      </c>
      <c r="E6" s="17" t="s">
        <v>34324</v>
      </c>
      <c r="F6" s="17" t="s">
        <v>2288</v>
      </c>
      <c r="G6" s="17" t="s">
        <v>2289</v>
      </c>
      <c r="H6" s="17" t="s">
        <v>2290</v>
      </c>
      <c r="I6" s="17" t="s">
        <v>25</v>
      </c>
      <c r="J6" s="46">
        <v>1</v>
      </c>
      <c r="K6" s="47" t="s">
        <v>2291</v>
      </c>
      <c r="L6" s="47" t="s">
        <v>2292</v>
      </c>
      <c r="M6" s="48">
        <v>225.084</v>
      </c>
      <c r="N6" s="49">
        <v>253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34285</v>
      </c>
      <c r="E7" s="17" t="s">
        <v>34325</v>
      </c>
      <c r="F7" s="17" t="s">
        <v>2288</v>
      </c>
      <c r="G7" s="17" t="s">
        <v>2289</v>
      </c>
      <c r="H7" s="17" t="s">
        <v>2290</v>
      </c>
      <c r="I7" s="17" t="s">
        <v>25</v>
      </c>
      <c r="J7" s="46">
        <v>1</v>
      </c>
      <c r="K7" s="47" t="s">
        <v>2291</v>
      </c>
      <c r="L7" s="47" t="s">
        <v>2292</v>
      </c>
      <c r="M7" s="48">
        <v>229.49</v>
      </c>
      <c r="N7" s="49">
        <v>258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34286</v>
      </c>
      <c r="E8" s="17" t="s">
        <v>34326</v>
      </c>
      <c r="F8" s="17" t="s">
        <v>2288</v>
      </c>
      <c r="G8" s="17" t="s">
        <v>2289</v>
      </c>
      <c r="H8" s="17" t="s">
        <v>2290</v>
      </c>
      <c r="I8" s="17" t="s">
        <v>25</v>
      </c>
      <c r="J8" s="46">
        <v>1</v>
      </c>
      <c r="K8" s="47" t="s">
        <v>2291</v>
      </c>
      <c r="L8" s="47" t="s">
        <v>2292</v>
      </c>
      <c r="M8" s="48">
        <v>238.274</v>
      </c>
      <c r="N8" s="49">
        <v>268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34287</v>
      </c>
      <c r="E9" s="17" t="s">
        <v>34327</v>
      </c>
      <c r="F9" s="17" t="s">
        <v>2288</v>
      </c>
      <c r="G9" s="17" t="s">
        <v>2289</v>
      </c>
      <c r="H9" s="17" t="s">
        <v>2290</v>
      </c>
      <c r="I9" s="17" t="s">
        <v>25</v>
      </c>
      <c r="J9" s="46">
        <v>1</v>
      </c>
      <c r="K9" s="47" t="s">
        <v>2291</v>
      </c>
      <c r="L9" s="47" t="s">
        <v>2292</v>
      </c>
      <c r="M9" s="48">
        <v>247.029</v>
      </c>
      <c r="N9" s="49">
        <v>278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34288</v>
      </c>
      <c r="E10" s="17" t="s">
        <v>34328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46">
        <v>1</v>
      </c>
      <c r="K10" s="47" t="s">
        <v>2291</v>
      </c>
      <c r="L10" s="47" t="s">
        <v>2292</v>
      </c>
      <c r="M10" s="48">
        <v>198.761</v>
      </c>
      <c r="N10" s="49">
        <v>224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34289</v>
      </c>
      <c r="E11" s="17" t="s">
        <v>34329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46">
        <v>1</v>
      </c>
      <c r="K11" s="47" t="s">
        <v>2291</v>
      </c>
      <c r="L11" s="47" t="s">
        <v>2292</v>
      </c>
      <c r="M11" s="48">
        <v>207.54499999999999</v>
      </c>
      <c r="N11" s="49">
        <v>234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34290</v>
      </c>
      <c r="E12" s="17" t="s">
        <v>34330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46">
        <v>1</v>
      </c>
      <c r="K12" s="47" t="s">
        <v>2291</v>
      </c>
      <c r="L12" s="47" t="s">
        <v>2292</v>
      </c>
      <c r="M12" s="48">
        <v>216.32900000000001</v>
      </c>
      <c r="N12" s="49">
        <v>244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34291</v>
      </c>
      <c r="E13" s="17" t="s">
        <v>34331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46">
        <v>1</v>
      </c>
      <c r="K13" s="47" t="s">
        <v>2291</v>
      </c>
      <c r="L13" s="47" t="s">
        <v>2292</v>
      </c>
      <c r="M13" s="48">
        <v>225.084</v>
      </c>
      <c r="N13" s="49">
        <v>253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34292</v>
      </c>
      <c r="E14" s="17" t="s">
        <v>34332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46">
        <v>1</v>
      </c>
      <c r="K14" s="47" t="s">
        <v>2291</v>
      </c>
      <c r="L14" s="47" t="s">
        <v>2292</v>
      </c>
      <c r="M14" s="48">
        <v>229.49</v>
      </c>
      <c r="N14" s="49">
        <v>258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34293</v>
      </c>
      <c r="E15" s="17" t="s">
        <v>34333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46">
        <v>1</v>
      </c>
      <c r="K15" s="47" t="s">
        <v>2291</v>
      </c>
      <c r="L15" s="47" t="s">
        <v>2292</v>
      </c>
      <c r="M15" s="48">
        <v>233.86799999999999</v>
      </c>
      <c r="N15" s="49">
        <v>263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34294</v>
      </c>
      <c r="E16" s="17" t="s">
        <v>34334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46">
        <v>1</v>
      </c>
      <c r="K16" s="47" t="s">
        <v>2291</v>
      </c>
      <c r="L16" s="47" t="s">
        <v>2292</v>
      </c>
      <c r="M16" s="48">
        <v>242.65100000000001</v>
      </c>
      <c r="N16" s="49">
        <v>273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34295</v>
      </c>
      <c r="E17" s="17" t="s">
        <v>34335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46">
        <v>1</v>
      </c>
      <c r="K17" s="47" t="s">
        <v>2291</v>
      </c>
      <c r="L17" s="47" t="s">
        <v>2292</v>
      </c>
      <c r="M17" s="48">
        <v>251.435</v>
      </c>
      <c r="N17" s="49">
        <v>283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34296</v>
      </c>
      <c r="E18" s="17" t="s">
        <v>34336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46">
        <v>1</v>
      </c>
      <c r="K18" s="47" t="s">
        <v>2291</v>
      </c>
      <c r="L18" s="47" t="s">
        <v>2292</v>
      </c>
      <c r="M18" s="48">
        <v>203.13900000000001</v>
      </c>
      <c r="N18" s="49">
        <v>229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34297</v>
      </c>
      <c r="E19" s="17" t="s">
        <v>34337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46">
        <v>1</v>
      </c>
      <c r="K19" s="47" t="s">
        <v>2291</v>
      </c>
      <c r="L19" s="47" t="s">
        <v>2292</v>
      </c>
      <c r="M19" s="48">
        <v>211.923</v>
      </c>
      <c r="N19" s="49">
        <v>239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34298</v>
      </c>
      <c r="E20" s="17" t="s">
        <v>34338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46">
        <v>1</v>
      </c>
      <c r="K20" s="47" t="s">
        <v>2291</v>
      </c>
      <c r="L20" s="47" t="s">
        <v>2292</v>
      </c>
      <c r="M20" s="48">
        <v>220.70599999999999</v>
      </c>
      <c r="N20" s="49">
        <v>249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34299</v>
      </c>
      <c r="E21" s="17" t="s">
        <v>34339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46">
        <v>1</v>
      </c>
      <c r="K21" s="47" t="s">
        <v>2291</v>
      </c>
      <c r="L21" s="47" t="s">
        <v>2292</v>
      </c>
      <c r="M21" s="48">
        <v>229.49</v>
      </c>
      <c r="N21" s="49">
        <v>258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34300</v>
      </c>
      <c r="E22" s="17" t="s">
        <v>34340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46">
        <v>1</v>
      </c>
      <c r="K22" s="47" t="s">
        <v>2291</v>
      </c>
      <c r="L22" s="47" t="s">
        <v>2292</v>
      </c>
      <c r="M22" s="48">
        <v>233.86799999999999</v>
      </c>
      <c r="N22" s="49">
        <v>263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34301</v>
      </c>
      <c r="E23" s="17" t="s">
        <v>34341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46">
        <v>1</v>
      </c>
      <c r="K23" s="47" t="s">
        <v>2291</v>
      </c>
      <c r="L23" s="47" t="s">
        <v>2292</v>
      </c>
      <c r="M23" s="48">
        <v>238.274</v>
      </c>
      <c r="N23" s="49">
        <v>268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34302</v>
      </c>
      <c r="E24" s="17" t="s">
        <v>34342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46">
        <v>1</v>
      </c>
      <c r="K24" s="47" t="s">
        <v>2291</v>
      </c>
      <c r="L24" s="47" t="s">
        <v>2292</v>
      </c>
      <c r="M24" s="48">
        <v>247.029</v>
      </c>
      <c r="N24" s="49">
        <v>278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34303</v>
      </c>
      <c r="E25" s="17" t="s">
        <v>34343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46">
        <v>1</v>
      </c>
      <c r="K25" s="47" t="s">
        <v>2291</v>
      </c>
      <c r="L25" s="47" t="s">
        <v>2292</v>
      </c>
      <c r="M25" s="48">
        <v>255.81299999999999</v>
      </c>
      <c r="N25" s="49">
        <v>288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34304</v>
      </c>
      <c r="E26" s="17" t="s">
        <v>34344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46">
        <v>1</v>
      </c>
      <c r="K26" s="47" t="s">
        <v>2291</v>
      </c>
      <c r="L26" s="47" t="s">
        <v>2292</v>
      </c>
      <c r="M26" s="48">
        <v>206.07599999999999</v>
      </c>
      <c r="N26" s="49">
        <v>232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34305</v>
      </c>
      <c r="E27" s="17" t="s">
        <v>34345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46">
        <v>1</v>
      </c>
      <c r="K27" s="47" t="s">
        <v>2291</v>
      </c>
      <c r="L27" s="47" t="s">
        <v>2292</v>
      </c>
      <c r="M27" s="48">
        <v>214.86</v>
      </c>
      <c r="N27" s="49">
        <v>242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34306</v>
      </c>
      <c r="E28" s="17" t="s">
        <v>34346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46">
        <v>1</v>
      </c>
      <c r="K28" s="47" t="s">
        <v>2291</v>
      </c>
      <c r="L28" s="47" t="s">
        <v>2292</v>
      </c>
      <c r="M28" s="48">
        <v>223.64400000000001</v>
      </c>
      <c r="N28" s="49">
        <v>252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34307</v>
      </c>
      <c r="E29" s="17" t="s">
        <v>34347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46">
        <v>1</v>
      </c>
      <c r="K29" s="47" t="s">
        <v>2291</v>
      </c>
      <c r="L29" s="47" t="s">
        <v>2292</v>
      </c>
      <c r="M29" s="48">
        <v>232.399</v>
      </c>
      <c r="N29" s="49">
        <v>262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34308</v>
      </c>
      <c r="E30" s="17" t="s">
        <v>34348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46">
        <v>1</v>
      </c>
      <c r="K30" s="47" t="s">
        <v>2291</v>
      </c>
      <c r="L30" s="47" t="s">
        <v>2292</v>
      </c>
      <c r="M30" s="48">
        <v>236.80500000000001</v>
      </c>
      <c r="N30" s="49">
        <v>267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34309</v>
      </c>
      <c r="E31" s="17" t="s">
        <v>34349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46">
        <v>1</v>
      </c>
      <c r="K31" s="47" t="s">
        <v>2291</v>
      </c>
      <c r="L31" s="47" t="s">
        <v>2292</v>
      </c>
      <c r="M31" s="48">
        <v>241.18299999999999</v>
      </c>
      <c r="N31" s="49">
        <v>272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34310</v>
      </c>
      <c r="E32" s="17" t="s">
        <v>34350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46">
        <v>1</v>
      </c>
      <c r="K32" s="47" t="s">
        <v>2291</v>
      </c>
      <c r="L32" s="47" t="s">
        <v>2292</v>
      </c>
      <c r="M32" s="48">
        <v>249.96600000000001</v>
      </c>
      <c r="N32" s="49">
        <v>281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34311</v>
      </c>
      <c r="E33" s="17" t="s">
        <v>34351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46">
        <v>1</v>
      </c>
      <c r="K33" s="47" t="s">
        <v>2291</v>
      </c>
      <c r="L33" s="47" t="s">
        <v>2292</v>
      </c>
      <c r="M33" s="48">
        <v>258.75</v>
      </c>
      <c r="N33" s="49">
        <v>291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34312</v>
      </c>
      <c r="E34" s="17" t="s">
        <v>34352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46">
        <v>1</v>
      </c>
      <c r="K34" s="47" t="s">
        <v>2291</v>
      </c>
      <c r="L34" s="47" t="s">
        <v>2292</v>
      </c>
      <c r="M34" s="48">
        <v>211.923</v>
      </c>
      <c r="N34" s="49">
        <v>239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34313</v>
      </c>
      <c r="E35" s="17" t="s">
        <v>34353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46">
        <v>1</v>
      </c>
      <c r="K35" s="47" t="s">
        <v>2291</v>
      </c>
      <c r="L35" s="47" t="s">
        <v>2292</v>
      </c>
      <c r="M35" s="48">
        <v>220.70599999999999</v>
      </c>
      <c r="N35" s="49">
        <v>249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34314</v>
      </c>
      <c r="E36" s="17" t="s">
        <v>34354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46">
        <v>1</v>
      </c>
      <c r="K36" s="47" t="s">
        <v>2291</v>
      </c>
      <c r="L36" s="47" t="s">
        <v>2292</v>
      </c>
      <c r="M36" s="48">
        <v>229.49</v>
      </c>
      <c r="N36" s="49">
        <v>258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34315</v>
      </c>
      <c r="E37" s="17" t="s">
        <v>34355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46">
        <v>1</v>
      </c>
      <c r="K37" s="47" t="s">
        <v>2291</v>
      </c>
      <c r="L37" s="47" t="s">
        <v>2292</v>
      </c>
      <c r="M37" s="48">
        <v>238.274</v>
      </c>
      <c r="N37" s="49">
        <v>268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34316</v>
      </c>
      <c r="E38" s="17" t="s">
        <v>34356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46">
        <v>1</v>
      </c>
      <c r="K38" s="47" t="s">
        <v>2291</v>
      </c>
      <c r="L38" s="47" t="s">
        <v>2292</v>
      </c>
      <c r="M38" s="48">
        <v>242.65100000000001</v>
      </c>
      <c r="N38" s="49">
        <v>273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34317</v>
      </c>
      <c r="E39" s="17" t="s">
        <v>34357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46">
        <v>1</v>
      </c>
      <c r="K39" s="47" t="s">
        <v>2291</v>
      </c>
      <c r="L39" s="47" t="s">
        <v>2292</v>
      </c>
      <c r="M39" s="48">
        <v>247.029</v>
      </c>
      <c r="N39" s="49">
        <v>278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34318</v>
      </c>
      <c r="E40" s="17" t="s">
        <v>34358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46">
        <v>1</v>
      </c>
      <c r="K40" s="47" t="s">
        <v>2291</v>
      </c>
      <c r="L40" s="47" t="s">
        <v>2292</v>
      </c>
      <c r="M40" s="48">
        <v>255.81299999999999</v>
      </c>
      <c r="N40" s="49">
        <v>288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34319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46">
        <v>1</v>
      </c>
      <c r="K41" s="47" t="s">
        <v>2291</v>
      </c>
      <c r="L41" s="47" t="s">
        <v>2292</v>
      </c>
      <c r="M41" s="48">
        <v>264.596</v>
      </c>
      <c r="N41" s="49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E11" sqref="E11"/>
    </sheetView>
  </sheetViews>
  <sheetFormatPr defaultRowHeight="15"/>
  <cols>
    <col min="1" max="1" width="4.85546875" bestFit="1" customWidth="1"/>
    <col min="2" max="2" width="5" bestFit="1" customWidth="1"/>
    <col min="3" max="3" width="10.140625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3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42" t="s">
        <v>34280</v>
      </c>
      <c r="E2" s="42" t="s">
        <v>34320</v>
      </c>
      <c r="F2" s="17" t="s">
        <v>34280</v>
      </c>
      <c r="G2" s="17" t="s">
        <v>34320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34320</v>
      </c>
      <c r="F3" s="17" t="s">
        <v>34280</v>
      </c>
      <c r="G3" s="17" t="s">
        <v>34320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34320</v>
      </c>
      <c r="F4" s="17" t="s">
        <v>34280</v>
      </c>
      <c r="G4" s="17" t="s">
        <v>34320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18730</v>
      </c>
      <c r="R4" s="39" t="s">
        <v>34278</v>
      </c>
      <c r="S4" s="39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34320</v>
      </c>
      <c r="F5" s="17" t="s">
        <v>34280</v>
      </c>
      <c r="G5" s="17" t="s">
        <v>34320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34320</v>
      </c>
      <c r="F6" s="17" t="s">
        <v>34280</v>
      </c>
      <c r="G6" s="17" t="s">
        <v>34320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34320</v>
      </c>
      <c r="F7" s="17" t="s">
        <v>34280</v>
      </c>
      <c r="G7" s="17" t="s">
        <v>34320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34320</v>
      </c>
      <c r="F8" s="17" t="s">
        <v>34280</v>
      </c>
      <c r="G8" s="17" t="s">
        <v>34320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18739</v>
      </c>
      <c r="R8" s="39" t="s">
        <v>34279</v>
      </c>
      <c r="S8" s="39" t="s">
        <v>192</v>
      </c>
      <c r="T8" s="40">
        <v>1.1599999999999999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34320</v>
      </c>
      <c r="F9" s="17" t="s">
        <v>34280</v>
      </c>
      <c r="G9" s="17" t="s">
        <v>34320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42" t="s">
        <v>34281</v>
      </c>
      <c r="E10" s="42" t="s">
        <v>34321</v>
      </c>
      <c r="F10" s="17" t="s">
        <v>34281</v>
      </c>
      <c r="G10" s="17" t="s">
        <v>34321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9" t="s">
        <v>1659</v>
      </c>
      <c r="R10" s="39" t="s">
        <v>1660</v>
      </c>
      <c r="S10" s="39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">
        <v>34281</v>
      </c>
      <c r="G11" s="17" t="s">
        <v>34321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39" t="s">
        <v>698</v>
      </c>
      <c r="R11" s="39" t="s">
        <v>699</v>
      </c>
      <c r="S11" s="39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34281</v>
      </c>
      <c r="E12" s="17" t="s">
        <v>34321</v>
      </c>
      <c r="F12" s="17" t="s">
        <v>34281</v>
      </c>
      <c r="G12" s="17" t="s">
        <v>34321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39" t="s">
        <v>18730</v>
      </c>
      <c r="R12" s="39" t="s">
        <v>34278</v>
      </c>
      <c r="S12" s="39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34281</v>
      </c>
      <c r="E13" s="17" t="s">
        <v>34321</v>
      </c>
      <c r="F13" s="17" t="s">
        <v>34281</v>
      </c>
      <c r="G13" s="17" t="s">
        <v>34321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34281</v>
      </c>
      <c r="E14" s="17" t="s">
        <v>34321</v>
      </c>
      <c r="F14" s="17" t="s">
        <v>34281</v>
      </c>
      <c r="G14" s="17" t="s">
        <v>34321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34281</v>
      </c>
      <c r="E15" s="17" t="s">
        <v>34321</v>
      </c>
      <c r="F15" s="17" t="s">
        <v>34281</v>
      </c>
      <c r="G15" s="17" t="s">
        <v>34321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34281</v>
      </c>
      <c r="E16" s="17" t="s">
        <v>34321</v>
      </c>
      <c r="F16" s="17" t="s">
        <v>34281</v>
      </c>
      <c r="G16" s="17" t="s">
        <v>34321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39" t="s">
        <v>18739</v>
      </c>
      <c r="R16" s="39" t="s">
        <v>34279</v>
      </c>
      <c r="S16" s="39" t="s">
        <v>192</v>
      </c>
      <c r="T16" s="40">
        <v>1.1599999999999999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34281</v>
      </c>
      <c r="E17" s="17" t="s">
        <v>34321</v>
      </c>
      <c r="F17" s="17" t="s">
        <v>34281</v>
      </c>
      <c r="G17" s="17" t="s">
        <v>34321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42" t="s">
        <v>34282</v>
      </c>
      <c r="E18" s="42" t="s">
        <v>34322</v>
      </c>
      <c r="F18" s="17" t="s">
        <v>34282</v>
      </c>
      <c r="G18" s="17" t="s">
        <v>34322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9" t="s">
        <v>1659</v>
      </c>
      <c r="R18" s="39" t="s">
        <v>1660</v>
      </c>
      <c r="S18" s="39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34282</v>
      </c>
      <c r="E19" s="17" t="s">
        <v>34322</v>
      </c>
      <c r="F19" s="17" t="s">
        <v>34282</v>
      </c>
      <c r="G19" s="17" t="s">
        <v>34322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39" t="s">
        <v>698</v>
      </c>
      <c r="R19" s="39" t="s">
        <v>699</v>
      </c>
      <c r="S19" s="39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">
        <v>34282</v>
      </c>
      <c r="G20" s="17" t="s">
        <v>34322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39" t="s">
        <v>18730</v>
      </c>
      <c r="R20" s="39" t="s">
        <v>34278</v>
      </c>
      <c r="S20" s="39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34282</v>
      </c>
      <c r="E21" s="17" t="s">
        <v>34322</v>
      </c>
      <c r="F21" s="17" t="s">
        <v>34282</v>
      </c>
      <c r="G21" s="17" t="s">
        <v>34322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34282</v>
      </c>
      <c r="E22" s="17" t="s">
        <v>34322</v>
      </c>
      <c r="F22" s="17" t="s">
        <v>34282</v>
      </c>
      <c r="G22" s="17" t="s">
        <v>34322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34282</v>
      </c>
      <c r="E23" s="17" t="s">
        <v>34322</v>
      </c>
      <c r="F23" s="17" t="s">
        <v>34282</v>
      </c>
      <c r="G23" s="17" t="s">
        <v>34322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34282</v>
      </c>
      <c r="E24" s="17" t="s">
        <v>34322</v>
      </c>
      <c r="F24" s="17" t="s">
        <v>34282</v>
      </c>
      <c r="G24" s="17" t="s">
        <v>34322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39" t="s">
        <v>18739</v>
      </c>
      <c r="R24" s="39" t="s">
        <v>34279</v>
      </c>
      <c r="S24" s="39" t="s">
        <v>192</v>
      </c>
      <c r="T24" s="40">
        <v>1.1599999999999999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34282</v>
      </c>
      <c r="E25" s="17" t="s">
        <v>34322</v>
      </c>
      <c r="F25" s="17" t="s">
        <v>34282</v>
      </c>
      <c r="G25" s="17" t="s">
        <v>34322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42" t="s">
        <v>34283</v>
      </c>
      <c r="E26" s="42" t="s">
        <v>34323</v>
      </c>
      <c r="F26" s="17" t="s">
        <v>34283</v>
      </c>
      <c r="G26" s="17" t="s">
        <v>34323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9" t="s">
        <v>1659</v>
      </c>
      <c r="R26" s="39" t="s">
        <v>1660</v>
      </c>
      <c r="S26" s="39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34283</v>
      </c>
      <c r="E27" s="17" t="s">
        <v>34323</v>
      </c>
      <c r="F27" s="17" t="s">
        <v>34283</v>
      </c>
      <c r="G27" s="17" t="s">
        <v>34323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39" t="s">
        <v>698</v>
      </c>
      <c r="R27" s="39" t="s">
        <v>699</v>
      </c>
      <c r="S27" s="39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34283</v>
      </c>
      <c r="E28" s="17" t="s">
        <v>34323</v>
      </c>
      <c r="F28" s="17" t="s">
        <v>34283</v>
      </c>
      <c r="G28" s="17" t="s">
        <v>34323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39" t="s">
        <v>18730</v>
      </c>
      <c r="R28" s="39" t="s">
        <v>34278</v>
      </c>
      <c r="S28" s="39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">
        <v>34283</v>
      </c>
      <c r="G29" s="17" t="s">
        <v>34323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34283</v>
      </c>
      <c r="E30" s="17" t="s">
        <v>34323</v>
      </c>
      <c r="F30" s="17" t="s">
        <v>34283</v>
      </c>
      <c r="G30" s="17" t="s">
        <v>34323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34283</v>
      </c>
      <c r="E31" s="17" t="s">
        <v>34323</v>
      </c>
      <c r="F31" s="17" t="s">
        <v>34283</v>
      </c>
      <c r="G31" s="17" t="s">
        <v>34323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34283</v>
      </c>
      <c r="E32" s="17" t="s">
        <v>34323</v>
      </c>
      <c r="F32" s="17" t="s">
        <v>34283</v>
      </c>
      <c r="G32" s="17" t="s">
        <v>34323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39" t="s">
        <v>18739</v>
      </c>
      <c r="R32" s="39" t="s">
        <v>34279</v>
      </c>
      <c r="S32" s="39" t="s">
        <v>192</v>
      </c>
      <c r="T32" s="40">
        <v>1.1599999999999999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34283</v>
      </c>
      <c r="E33" s="17" t="s">
        <v>34323</v>
      </c>
      <c r="F33" s="17" t="s">
        <v>34283</v>
      </c>
      <c r="G33" s="17" t="s">
        <v>34323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42" t="s">
        <v>34284</v>
      </c>
      <c r="E34" s="42" t="s">
        <v>34324</v>
      </c>
      <c r="F34" s="17" t="s">
        <v>34284</v>
      </c>
      <c r="G34" s="17" t="s">
        <v>34324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9" t="s">
        <v>1659</v>
      </c>
      <c r="R34" s="39" t="s">
        <v>1660</v>
      </c>
      <c r="S34" s="39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34284</v>
      </c>
      <c r="E35" s="17" t="s">
        <v>34324</v>
      </c>
      <c r="F35" s="17" t="s">
        <v>34284</v>
      </c>
      <c r="G35" s="17" t="s">
        <v>34324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39" t="s">
        <v>698</v>
      </c>
      <c r="R35" s="39" t="s">
        <v>699</v>
      </c>
      <c r="S35" s="39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34284</v>
      </c>
      <c r="E36" s="17" t="s">
        <v>34324</v>
      </c>
      <c r="F36" s="17" t="s">
        <v>34284</v>
      </c>
      <c r="G36" s="17" t="s">
        <v>34324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39" t="s">
        <v>18730</v>
      </c>
      <c r="R36" s="39" t="s">
        <v>34278</v>
      </c>
      <c r="S36" s="39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34284</v>
      </c>
      <c r="E37" s="17" t="s">
        <v>34324</v>
      </c>
      <c r="F37" s="17" t="s">
        <v>34284</v>
      </c>
      <c r="G37" s="17" t="s">
        <v>34324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">
        <v>34284</v>
      </c>
      <c r="G38" s="17" t="s">
        <v>34324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34284</v>
      </c>
      <c r="E39" s="17" t="s">
        <v>34324</v>
      </c>
      <c r="F39" s="17" t="s">
        <v>34284</v>
      </c>
      <c r="G39" s="17" t="s">
        <v>34324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34284</v>
      </c>
      <c r="E40" s="17" t="s">
        <v>34324</v>
      </c>
      <c r="F40" s="17" t="s">
        <v>34284</v>
      </c>
      <c r="G40" s="17" t="s">
        <v>34324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39" t="s">
        <v>18739</v>
      </c>
      <c r="R40" s="39" t="s">
        <v>34279</v>
      </c>
      <c r="S40" s="39" t="s">
        <v>192</v>
      </c>
      <c r="T40" s="40">
        <v>1.1599999999999999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34284</v>
      </c>
      <c r="E41" s="17" t="s">
        <v>34324</v>
      </c>
      <c r="F41" s="17" t="s">
        <v>34284</v>
      </c>
      <c r="G41" s="17" t="s">
        <v>34324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42" t="s">
        <v>34285</v>
      </c>
      <c r="E42" s="42" t="s">
        <v>34325</v>
      </c>
      <c r="F42" s="17" t="s">
        <v>34285</v>
      </c>
      <c r="G42" s="17" t="s">
        <v>34325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39" t="s">
        <v>1659</v>
      </c>
      <c r="R42" s="39" t="s">
        <v>1660</v>
      </c>
      <c r="S42" s="39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34285</v>
      </c>
      <c r="E43" s="17" t="s">
        <v>34325</v>
      </c>
      <c r="F43" s="17" t="s">
        <v>34285</v>
      </c>
      <c r="G43" s="17" t="s">
        <v>34325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39" t="s">
        <v>698</v>
      </c>
      <c r="R43" s="39" t="s">
        <v>699</v>
      </c>
      <c r="S43" s="39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34285</v>
      </c>
      <c r="E44" s="17" t="s">
        <v>34325</v>
      </c>
      <c r="F44" s="17" t="s">
        <v>34285</v>
      </c>
      <c r="G44" s="17" t="s">
        <v>34325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39" t="s">
        <v>18730</v>
      </c>
      <c r="R44" s="39" t="s">
        <v>34278</v>
      </c>
      <c r="S44" s="39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34285</v>
      </c>
      <c r="E45" s="17" t="s">
        <v>34325</v>
      </c>
      <c r="F45" s="17" t="s">
        <v>34285</v>
      </c>
      <c r="G45" s="17" t="s">
        <v>34325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34285</v>
      </c>
      <c r="E46" s="17" t="s">
        <v>34325</v>
      </c>
      <c r="F46" s="17" t="s">
        <v>34285</v>
      </c>
      <c r="G46" s="17" t="s">
        <v>34325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">
        <v>34285</v>
      </c>
      <c r="G47" s="17" t="s">
        <v>34325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34285</v>
      </c>
      <c r="E48" s="17" t="s">
        <v>34325</v>
      </c>
      <c r="F48" s="17" t="s">
        <v>34285</v>
      </c>
      <c r="G48" s="17" t="s">
        <v>34325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39" t="s">
        <v>18739</v>
      </c>
      <c r="R48" s="39" t="s">
        <v>34279</v>
      </c>
      <c r="S48" s="39" t="s">
        <v>192</v>
      </c>
      <c r="T48" s="40">
        <v>1.1599999999999999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34285</v>
      </c>
      <c r="E49" s="17" t="s">
        <v>34325</v>
      </c>
      <c r="F49" s="17" t="s">
        <v>34285</v>
      </c>
      <c r="G49" s="17" t="s">
        <v>34325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42" t="s">
        <v>34286</v>
      </c>
      <c r="E50" s="42" t="s">
        <v>34326</v>
      </c>
      <c r="F50" s="17" t="s">
        <v>34286</v>
      </c>
      <c r="G50" s="17" t="s">
        <v>34326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39" t="s">
        <v>1659</v>
      </c>
      <c r="R50" s="39" t="s">
        <v>1660</v>
      </c>
      <c r="S50" s="39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34286</v>
      </c>
      <c r="E51" s="17" t="s">
        <v>34326</v>
      </c>
      <c r="F51" s="17" t="s">
        <v>34286</v>
      </c>
      <c r="G51" s="17" t="s">
        <v>34326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39" t="s">
        <v>698</v>
      </c>
      <c r="R51" s="39" t="s">
        <v>699</v>
      </c>
      <c r="S51" s="39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34286</v>
      </c>
      <c r="E52" s="17" t="s">
        <v>34326</v>
      </c>
      <c r="F52" s="17" t="s">
        <v>34286</v>
      </c>
      <c r="G52" s="17" t="s">
        <v>34326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39" t="s">
        <v>18730</v>
      </c>
      <c r="R52" s="39" t="s">
        <v>34278</v>
      </c>
      <c r="S52" s="39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34286</v>
      </c>
      <c r="E53" s="17" t="s">
        <v>34326</v>
      </c>
      <c r="F53" s="17" t="s">
        <v>34286</v>
      </c>
      <c r="G53" s="17" t="s">
        <v>34326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34286</v>
      </c>
      <c r="E54" s="17" t="s">
        <v>34326</v>
      </c>
      <c r="F54" s="17" t="s">
        <v>34286</v>
      </c>
      <c r="G54" s="17" t="s">
        <v>34326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34286</v>
      </c>
      <c r="E55" s="17" t="s">
        <v>34326</v>
      </c>
      <c r="F55" s="17" t="s">
        <v>34286</v>
      </c>
      <c r="G55" s="17" t="s">
        <v>34326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">
        <v>34286</v>
      </c>
      <c r="G56" s="17" t="s">
        <v>34326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39" t="s">
        <v>18739</v>
      </c>
      <c r="R56" s="39" t="s">
        <v>34279</v>
      </c>
      <c r="S56" s="39" t="s">
        <v>192</v>
      </c>
      <c r="T56" s="40">
        <v>1.1599999999999999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34286</v>
      </c>
      <c r="E57" s="17" t="s">
        <v>34326</v>
      </c>
      <c r="F57" s="17" t="s">
        <v>34286</v>
      </c>
      <c r="G57" s="17" t="s">
        <v>34326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42" t="s">
        <v>34287</v>
      </c>
      <c r="E58" s="42" t="s">
        <v>34327</v>
      </c>
      <c r="F58" s="17" t="s">
        <v>34287</v>
      </c>
      <c r="G58" s="17" t="s">
        <v>34327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39" t="s">
        <v>1659</v>
      </c>
      <c r="R58" s="39" t="s">
        <v>1660</v>
      </c>
      <c r="S58" s="39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34287</v>
      </c>
      <c r="E59" s="17" t="s">
        <v>34327</v>
      </c>
      <c r="F59" s="17" t="s">
        <v>34287</v>
      </c>
      <c r="G59" s="17" t="s">
        <v>34327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39" t="s">
        <v>698</v>
      </c>
      <c r="R59" s="39" t="s">
        <v>699</v>
      </c>
      <c r="S59" s="39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34287</v>
      </c>
      <c r="E60" s="17" t="s">
        <v>34327</v>
      </c>
      <c r="F60" s="17" t="s">
        <v>34287</v>
      </c>
      <c r="G60" s="17" t="s">
        <v>34327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39" t="s">
        <v>18730</v>
      </c>
      <c r="R60" s="39" t="s">
        <v>34278</v>
      </c>
      <c r="S60" s="39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34287</v>
      </c>
      <c r="E61" s="17" t="s">
        <v>34327</v>
      </c>
      <c r="F61" s="17" t="s">
        <v>34287</v>
      </c>
      <c r="G61" s="17" t="s">
        <v>34327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34287</v>
      </c>
      <c r="E62" s="17" t="s">
        <v>34327</v>
      </c>
      <c r="F62" s="17" t="s">
        <v>34287</v>
      </c>
      <c r="G62" s="17" t="s">
        <v>34327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34287</v>
      </c>
      <c r="E63" s="17" t="s">
        <v>34327</v>
      </c>
      <c r="F63" s="17" t="s">
        <v>34287</v>
      </c>
      <c r="G63" s="17" t="s">
        <v>34327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34287</v>
      </c>
      <c r="E64" s="17" t="s">
        <v>34327</v>
      </c>
      <c r="F64" s="17" t="s">
        <v>34287</v>
      </c>
      <c r="G64" s="17" t="s">
        <v>34327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39" t="s">
        <v>18739</v>
      </c>
      <c r="R64" s="39" t="s">
        <v>34279</v>
      </c>
      <c r="S64" s="39" t="s">
        <v>192</v>
      </c>
      <c r="T64" s="40">
        <v>1.1599999999999999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">
        <v>34287</v>
      </c>
      <c r="G65" s="17" t="s">
        <v>34327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42" t="s">
        <v>34288</v>
      </c>
      <c r="E66" s="42" t="s">
        <v>34328</v>
      </c>
      <c r="F66" s="17" t="s">
        <v>34288</v>
      </c>
      <c r="G66" s="17" t="s">
        <v>34328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39" t="s">
        <v>1659</v>
      </c>
      <c r="R66" s="39" t="s">
        <v>1660</v>
      </c>
      <c r="S66" s="39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34288</v>
      </c>
      <c r="E67" s="17" t="s">
        <v>34328</v>
      </c>
      <c r="F67" s="17" t="s">
        <v>34288</v>
      </c>
      <c r="G67" s="17" t="s">
        <v>34328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39" t="s">
        <v>698</v>
      </c>
      <c r="R67" s="39" t="s">
        <v>699</v>
      </c>
      <c r="S67" s="39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34288</v>
      </c>
      <c r="E68" s="17" t="s">
        <v>34328</v>
      </c>
      <c r="F68" s="17" t="s">
        <v>34288</v>
      </c>
      <c r="G68" s="17" t="s">
        <v>34328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39" t="s">
        <v>18730</v>
      </c>
      <c r="R68" s="39" t="s">
        <v>34278</v>
      </c>
      <c r="S68" s="39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34288</v>
      </c>
      <c r="E69" s="17" t="s">
        <v>34328</v>
      </c>
      <c r="F69" s="17" t="s">
        <v>34288</v>
      </c>
      <c r="G69" s="17" t="s">
        <v>34328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34288</v>
      </c>
      <c r="E70" s="17" t="s">
        <v>34328</v>
      </c>
      <c r="F70" s="17" t="s">
        <v>34288</v>
      </c>
      <c r="G70" s="17" t="s">
        <v>34328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34288</v>
      </c>
      <c r="E71" s="17" t="s">
        <v>34328</v>
      </c>
      <c r="F71" s="17" t="s">
        <v>34288</v>
      </c>
      <c r="G71" s="17" t="s">
        <v>34328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34288</v>
      </c>
      <c r="E72" s="17" t="s">
        <v>34328</v>
      </c>
      <c r="F72" s="17" t="s">
        <v>34288</v>
      </c>
      <c r="G72" s="17" t="s">
        <v>34328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39" t="s">
        <v>18739</v>
      </c>
      <c r="R72" s="39" t="s">
        <v>34279</v>
      </c>
      <c r="S72" s="39" t="s">
        <v>192</v>
      </c>
      <c r="T72" s="40">
        <v>1.1599999999999999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34288</v>
      </c>
      <c r="E73" s="17" t="s">
        <v>34328</v>
      </c>
      <c r="F73" s="17" t="s">
        <v>34288</v>
      </c>
      <c r="G73" s="17" t="s">
        <v>34328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42" t="s">
        <v>34289</v>
      </c>
      <c r="E74" s="42" t="s">
        <v>34329</v>
      </c>
      <c r="F74" s="17" t="s">
        <v>34289</v>
      </c>
      <c r="G74" s="17" t="s">
        <v>34329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34289</v>
      </c>
      <c r="E75" s="17" t="s">
        <v>34329</v>
      </c>
      <c r="F75" s="17" t="s">
        <v>34289</v>
      </c>
      <c r="G75" s="17" t="s">
        <v>34329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34289</v>
      </c>
      <c r="E76" s="17" t="s">
        <v>34329</v>
      </c>
      <c r="F76" s="17" t="s">
        <v>34289</v>
      </c>
      <c r="G76" s="17" t="s">
        <v>34329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18730</v>
      </c>
      <c r="R76" s="39" t="s">
        <v>34278</v>
      </c>
      <c r="S76" s="39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34289</v>
      </c>
      <c r="E77" s="17" t="s">
        <v>34329</v>
      </c>
      <c r="F77" s="17" t="s">
        <v>34289</v>
      </c>
      <c r="G77" s="17" t="s">
        <v>34329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34289</v>
      </c>
      <c r="E78" s="17" t="s">
        <v>34329</v>
      </c>
      <c r="F78" s="17" t="s">
        <v>34289</v>
      </c>
      <c r="G78" s="17" t="s">
        <v>34329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34289</v>
      </c>
      <c r="E79" s="17" t="s">
        <v>34329</v>
      </c>
      <c r="F79" s="17" t="s">
        <v>34289</v>
      </c>
      <c r="G79" s="17" t="s">
        <v>34329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34289</v>
      </c>
      <c r="E80" s="17" t="s">
        <v>34329</v>
      </c>
      <c r="F80" s="17" t="s">
        <v>34289</v>
      </c>
      <c r="G80" s="17" t="s">
        <v>34329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18739</v>
      </c>
      <c r="R80" s="39" t="s">
        <v>34279</v>
      </c>
      <c r="S80" s="39" t="s">
        <v>192</v>
      </c>
      <c r="T80" s="40">
        <v>1.1599999999999999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34289</v>
      </c>
      <c r="E81" s="17" t="s">
        <v>34329</v>
      </c>
      <c r="F81" s="17" t="s">
        <v>34289</v>
      </c>
      <c r="G81" s="17" t="s">
        <v>34329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42" t="s">
        <v>34290</v>
      </c>
      <c r="E82" s="42" t="s">
        <v>34330</v>
      </c>
      <c r="F82" s="17" t="s">
        <v>34290</v>
      </c>
      <c r="G82" s="17" t="s">
        <v>34330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39" t="s">
        <v>1659</v>
      </c>
      <c r="R82" s="39" t="s">
        <v>1660</v>
      </c>
      <c r="S82" s="39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34290</v>
      </c>
      <c r="E83" s="17" t="s">
        <v>34330</v>
      </c>
      <c r="F83" s="17" t="s">
        <v>34290</v>
      </c>
      <c r="G83" s="17" t="s">
        <v>34330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39" t="s">
        <v>698</v>
      </c>
      <c r="R83" s="39" t="s">
        <v>699</v>
      </c>
      <c r="S83" s="39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34290</v>
      </c>
      <c r="E84" s="17" t="s">
        <v>34330</v>
      </c>
      <c r="F84" s="17" t="s">
        <v>34290</v>
      </c>
      <c r="G84" s="17" t="s">
        <v>34330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39" t="s">
        <v>18730</v>
      </c>
      <c r="R84" s="39" t="s">
        <v>34278</v>
      </c>
      <c r="S84" s="39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34290</v>
      </c>
      <c r="E85" s="17" t="s">
        <v>34330</v>
      </c>
      <c r="F85" s="17" t="s">
        <v>34290</v>
      </c>
      <c r="G85" s="17" t="s">
        <v>34330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34290</v>
      </c>
      <c r="E86" s="17" t="s">
        <v>34330</v>
      </c>
      <c r="F86" s="17" t="s">
        <v>34290</v>
      </c>
      <c r="G86" s="17" t="s">
        <v>34330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34290</v>
      </c>
      <c r="E87" s="17" t="s">
        <v>34330</v>
      </c>
      <c r="F87" s="17" t="s">
        <v>34290</v>
      </c>
      <c r="G87" s="17" t="s">
        <v>34330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34290</v>
      </c>
      <c r="E88" s="17" t="s">
        <v>34330</v>
      </c>
      <c r="F88" s="17" t="s">
        <v>34290</v>
      </c>
      <c r="G88" s="17" t="s">
        <v>34330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39" t="s">
        <v>18739</v>
      </c>
      <c r="R88" s="39" t="s">
        <v>34279</v>
      </c>
      <c r="S88" s="39" t="s">
        <v>192</v>
      </c>
      <c r="T88" s="40">
        <v>1.1599999999999999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34290</v>
      </c>
      <c r="E89" s="17" t="s">
        <v>34330</v>
      </c>
      <c r="F89" s="17" t="s">
        <v>34290</v>
      </c>
      <c r="G89" s="17" t="s">
        <v>34330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42" t="s">
        <v>34291</v>
      </c>
      <c r="E90" s="42" t="s">
        <v>34331</v>
      </c>
      <c r="F90" s="17" t="s">
        <v>34291</v>
      </c>
      <c r="G90" s="17" t="s">
        <v>34331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39" t="s">
        <v>1659</v>
      </c>
      <c r="R90" s="39" t="s">
        <v>1660</v>
      </c>
      <c r="S90" s="39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34291</v>
      </c>
      <c r="E91" s="17" t="s">
        <v>34331</v>
      </c>
      <c r="F91" s="17" t="s">
        <v>34291</v>
      </c>
      <c r="G91" s="17" t="s">
        <v>34331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39" t="s">
        <v>698</v>
      </c>
      <c r="R91" s="39" t="s">
        <v>699</v>
      </c>
      <c r="S91" s="39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34291</v>
      </c>
      <c r="E92" s="17" t="s">
        <v>34331</v>
      </c>
      <c r="F92" s="17" t="s">
        <v>34291</v>
      </c>
      <c r="G92" s="17" t="s">
        <v>34331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39" t="s">
        <v>18730</v>
      </c>
      <c r="R92" s="39" t="s">
        <v>34278</v>
      </c>
      <c r="S92" s="39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34291</v>
      </c>
      <c r="E93" s="17" t="s">
        <v>34331</v>
      </c>
      <c r="F93" s="17" t="s">
        <v>34291</v>
      </c>
      <c r="G93" s="17" t="s">
        <v>34331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34291</v>
      </c>
      <c r="E94" s="17" t="s">
        <v>34331</v>
      </c>
      <c r="F94" s="17" t="s">
        <v>34291</v>
      </c>
      <c r="G94" s="17" t="s">
        <v>34331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34291</v>
      </c>
      <c r="E95" s="17" t="s">
        <v>34331</v>
      </c>
      <c r="F95" s="17" t="s">
        <v>34291</v>
      </c>
      <c r="G95" s="17" t="s">
        <v>34331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34291</v>
      </c>
      <c r="E96" s="17" t="s">
        <v>34331</v>
      </c>
      <c r="F96" s="17" t="s">
        <v>34291</v>
      </c>
      <c r="G96" s="17" t="s">
        <v>34331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39" t="s">
        <v>18739</v>
      </c>
      <c r="R96" s="39" t="s">
        <v>34279</v>
      </c>
      <c r="S96" s="39" t="s">
        <v>192</v>
      </c>
      <c r="T96" s="40">
        <v>1.1599999999999999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34291</v>
      </c>
      <c r="E97" s="17" t="s">
        <v>34331</v>
      </c>
      <c r="F97" s="17" t="s">
        <v>34291</v>
      </c>
      <c r="G97" s="17" t="s">
        <v>34331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42" t="s">
        <v>34292</v>
      </c>
      <c r="E98" s="42" t="s">
        <v>34332</v>
      </c>
      <c r="F98" s="17" t="s">
        <v>34292</v>
      </c>
      <c r="G98" s="17" t="s">
        <v>34332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39" t="s">
        <v>1659</v>
      </c>
      <c r="R98" s="39" t="s">
        <v>1660</v>
      </c>
      <c r="S98" s="39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34292</v>
      </c>
      <c r="E99" s="17" t="s">
        <v>34332</v>
      </c>
      <c r="F99" s="17" t="s">
        <v>34292</v>
      </c>
      <c r="G99" s="17" t="s">
        <v>34332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39" t="s">
        <v>698</v>
      </c>
      <c r="R99" s="39" t="s">
        <v>699</v>
      </c>
      <c r="S99" s="39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34292</v>
      </c>
      <c r="E100" s="17" t="s">
        <v>34332</v>
      </c>
      <c r="F100" s="17" t="s">
        <v>34292</v>
      </c>
      <c r="G100" s="17" t="s">
        <v>34332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39" t="s">
        <v>18730</v>
      </c>
      <c r="R100" s="39" t="s">
        <v>34278</v>
      </c>
      <c r="S100" s="39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34292</v>
      </c>
      <c r="E101" s="17" t="s">
        <v>34332</v>
      </c>
      <c r="F101" s="17" t="s">
        <v>34292</v>
      </c>
      <c r="G101" s="17" t="s">
        <v>34332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34292</v>
      </c>
      <c r="E102" s="17" t="s">
        <v>34332</v>
      </c>
      <c r="F102" s="17" t="s">
        <v>34292</v>
      </c>
      <c r="G102" s="17" t="s">
        <v>34332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34292</v>
      </c>
      <c r="E103" s="17" t="s">
        <v>34332</v>
      </c>
      <c r="F103" s="17" t="s">
        <v>34292</v>
      </c>
      <c r="G103" s="17" t="s">
        <v>34332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34292</v>
      </c>
      <c r="E104" s="17" t="s">
        <v>34332</v>
      </c>
      <c r="F104" s="17" t="s">
        <v>34292</v>
      </c>
      <c r="G104" s="17" t="s">
        <v>34332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39" t="s">
        <v>18739</v>
      </c>
      <c r="R104" s="39" t="s">
        <v>34279</v>
      </c>
      <c r="S104" s="39" t="s">
        <v>192</v>
      </c>
      <c r="T104" s="40">
        <v>1.1599999999999999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34292</v>
      </c>
      <c r="E105" s="17" t="s">
        <v>34332</v>
      </c>
      <c r="F105" s="17" t="s">
        <v>34292</v>
      </c>
      <c r="G105" s="17" t="s">
        <v>34332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42" t="s">
        <v>34293</v>
      </c>
      <c r="E106" s="42" t="s">
        <v>34333</v>
      </c>
      <c r="F106" s="17" t="s">
        <v>34293</v>
      </c>
      <c r="G106" s="17" t="s">
        <v>34333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39" t="s">
        <v>1659</v>
      </c>
      <c r="R106" s="39" t="s">
        <v>1660</v>
      </c>
      <c r="S106" s="39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34293</v>
      </c>
      <c r="E107" s="17" t="s">
        <v>34333</v>
      </c>
      <c r="F107" s="17" t="s">
        <v>34293</v>
      </c>
      <c r="G107" s="17" t="s">
        <v>34333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39" t="s">
        <v>698</v>
      </c>
      <c r="R107" s="39" t="s">
        <v>699</v>
      </c>
      <c r="S107" s="39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34293</v>
      </c>
      <c r="E108" s="17" t="s">
        <v>34333</v>
      </c>
      <c r="F108" s="17" t="s">
        <v>34293</v>
      </c>
      <c r="G108" s="17" t="s">
        <v>34333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39" t="s">
        <v>18730</v>
      </c>
      <c r="R108" s="39" t="s">
        <v>34278</v>
      </c>
      <c r="S108" s="39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34293</v>
      </c>
      <c r="E109" s="17" t="s">
        <v>34333</v>
      </c>
      <c r="F109" s="17" t="s">
        <v>34293</v>
      </c>
      <c r="G109" s="17" t="s">
        <v>34333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34293</v>
      </c>
      <c r="E110" s="17" t="s">
        <v>34333</v>
      </c>
      <c r="F110" s="17" t="s">
        <v>34293</v>
      </c>
      <c r="G110" s="17" t="s">
        <v>34333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34293</v>
      </c>
      <c r="E111" s="17" t="s">
        <v>34333</v>
      </c>
      <c r="F111" s="17" t="s">
        <v>34293</v>
      </c>
      <c r="G111" s="17" t="s">
        <v>34333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34293</v>
      </c>
      <c r="E112" s="17" t="s">
        <v>34333</v>
      </c>
      <c r="F112" s="17" t="s">
        <v>34293</v>
      </c>
      <c r="G112" s="17" t="s">
        <v>34333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39" t="s">
        <v>18739</v>
      </c>
      <c r="R112" s="39" t="s">
        <v>34279</v>
      </c>
      <c r="S112" s="39" t="s">
        <v>192</v>
      </c>
      <c r="T112" s="40">
        <v>1.1599999999999999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34293</v>
      </c>
      <c r="E113" s="17" t="s">
        <v>34333</v>
      </c>
      <c r="F113" s="17" t="s">
        <v>34293</v>
      </c>
      <c r="G113" s="17" t="s">
        <v>34333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42" t="s">
        <v>34294</v>
      </c>
      <c r="E114" s="42" t="s">
        <v>34334</v>
      </c>
      <c r="F114" s="17" t="s">
        <v>34294</v>
      </c>
      <c r="G114" s="17" t="s">
        <v>34334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39" t="s">
        <v>1659</v>
      </c>
      <c r="R114" s="39" t="s">
        <v>1660</v>
      </c>
      <c r="S114" s="39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34294</v>
      </c>
      <c r="E115" s="17" t="s">
        <v>34334</v>
      </c>
      <c r="F115" s="17" t="s">
        <v>34294</v>
      </c>
      <c r="G115" s="17" t="s">
        <v>34334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39" t="s">
        <v>698</v>
      </c>
      <c r="R115" s="39" t="s">
        <v>699</v>
      </c>
      <c r="S115" s="39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34294</v>
      </c>
      <c r="E116" s="17" t="s">
        <v>34334</v>
      </c>
      <c r="F116" s="17" t="s">
        <v>34294</v>
      </c>
      <c r="G116" s="17" t="s">
        <v>34334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39" t="s">
        <v>18730</v>
      </c>
      <c r="R116" s="39" t="s">
        <v>34278</v>
      </c>
      <c r="S116" s="39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34294</v>
      </c>
      <c r="E117" s="17" t="s">
        <v>34334</v>
      </c>
      <c r="F117" s="17" t="s">
        <v>34294</v>
      </c>
      <c r="G117" s="17" t="s">
        <v>34334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34294</v>
      </c>
      <c r="E118" s="17" t="s">
        <v>34334</v>
      </c>
      <c r="F118" s="17" t="s">
        <v>34294</v>
      </c>
      <c r="G118" s="17" t="s">
        <v>34334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34294</v>
      </c>
      <c r="E119" s="17" t="s">
        <v>34334</v>
      </c>
      <c r="F119" s="17" t="s">
        <v>34294</v>
      </c>
      <c r="G119" s="17" t="s">
        <v>34334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34294</v>
      </c>
      <c r="E120" s="17" t="s">
        <v>34334</v>
      </c>
      <c r="F120" s="17" t="s">
        <v>34294</v>
      </c>
      <c r="G120" s="17" t="s">
        <v>34334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39" t="s">
        <v>18739</v>
      </c>
      <c r="R120" s="39" t="s">
        <v>34279</v>
      </c>
      <c r="S120" s="39" t="s">
        <v>192</v>
      </c>
      <c r="T120" s="40">
        <v>1.1599999999999999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34294</v>
      </c>
      <c r="E121" s="17" t="s">
        <v>34334</v>
      </c>
      <c r="F121" s="17" t="s">
        <v>34294</v>
      </c>
      <c r="G121" s="17" t="s">
        <v>34334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42" t="s">
        <v>34295</v>
      </c>
      <c r="E122" s="42" t="s">
        <v>34335</v>
      </c>
      <c r="F122" s="17" t="s">
        <v>34295</v>
      </c>
      <c r="G122" s="17" t="s">
        <v>34335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39" t="s">
        <v>1659</v>
      </c>
      <c r="R122" s="39" t="s">
        <v>1660</v>
      </c>
      <c r="S122" s="39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34295</v>
      </c>
      <c r="E123" s="17" t="s">
        <v>34335</v>
      </c>
      <c r="F123" s="17" t="s">
        <v>34295</v>
      </c>
      <c r="G123" s="17" t="s">
        <v>34335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39" t="s">
        <v>698</v>
      </c>
      <c r="R123" s="39" t="s">
        <v>699</v>
      </c>
      <c r="S123" s="39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34295</v>
      </c>
      <c r="E124" s="17" t="s">
        <v>34335</v>
      </c>
      <c r="F124" s="17" t="s">
        <v>34295</v>
      </c>
      <c r="G124" s="17" t="s">
        <v>34335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39" t="s">
        <v>18730</v>
      </c>
      <c r="R124" s="39" t="s">
        <v>34278</v>
      </c>
      <c r="S124" s="39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34295</v>
      </c>
      <c r="E125" s="17" t="s">
        <v>34335</v>
      </c>
      <c r="F125" s="17" t="s">
        <v>34295</v>
      </c>
      <c r="G125" s="17" t="s">
        <v>34335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34295</v>
      </c>
      <c r="E126" s="17" t="s">
        <v>34335</v>
      </c>
      <c r="F126" s="17" t="s">
        <v>34295</v>
      </c>
      <c r="G126" s="17" t="s">
        <v>34335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34295</v>
      </c>
      <c r="E127" s="17" t="s">
        <v>34335</v>
      </c>
      <c r="F127" s="17" t="s">
        <v>34295</v>
      </c>
      <c r="G127" s="17" t="s">
        <v>34335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34295</v>
      </c>
      <c r="E128" s="17" t="s">
        <v>34335</v>
      </c>
      <c r="F128" s="17" t="s">
        <v>34295</v>
      </c>
      <c r="G128" s="17" t="s">
        <v>34335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39" t="s">
        <v>18739</v>
      </c>
      <c r="R128" s="39" t="s">
        <v>34279</v>
      </c>
      <c r="S128" s="39" t="s">
        <v>192</v>
      </c>
      <c r="T128" s="40">
        <v>1.1599999999999999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34295</v>
      </c>
      <c r="E129" s="17" t="s">
        <v>34335</v>
      </c>
      <c r="F129" s="17" t="s">
        <v>34295</v>
      </c>
      <c r="G129" s="17" t="s">
        <v>34335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42" t="s">
        <v>34296</v>
      </c>
      <c r="E130" s="42" t="s">
        <v>34336</v>
      </c>
      <c r="F130" s="17" t="s">
        <v>34296</v>
      </c>
      <c r="G130" s="17" t="s">
        <v>34336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39" t="s">
        <v>1659</v>
      </c>
      <c r="R130" s="39" t="s">
        <v>1660</v>
      </c>
      <c r="S130" s="39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34296</v>
      </c>
      <c r="E131" s="17" t="s">
        <v>34336</v>
      </c>
      <c r="F131" s="17" t="s">
        <v>34296</v>
      </c>
      <c r="G131" s="17" t="s">
        <v>34336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39" t="s">
        <v>698</v>
      </c>
      <c r="R131" s="39" t="s">
        <v>699</v>
      </c>
      <c r="S131" s="39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34296</v>
      </c>
      <c r="E132" s="17" t="s">
        <v>34336</v>
      </c>
      <c r="F132" s="17" t="s">
        <v>34296</v>
      </c>
      <c r="G132" s="17" t="s">
        <v>34336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39" t="s">
        <v>18730</v>
      </c>
      <c r="R132" s="39" t="s">
        <v>34278</v>
      </c>
      <c r="S132" s="39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34296</v>
      </c>
      <c r="E133" s="17" t="s">
        <v>34336</v>
      </c>
      <c r="F133" s="17" t="s">
        <v>34296</v>
      </c>
      <c r="G133" s="17" t="s">
        <v>34336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34296</v>
      </c>
      <c r="E134" s="17" t="s">
        <v>34336</v>
      </c>
      <c r="F134" s="17" t="s">
        <v>34296</v>
      </c>
      <c r="G134" s="17" t="s">
        <v>34336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34296</v>
      </c>
      <c r="E135" s="17" t="s">
        <v>34336</v>
      </c>
      <c r="F135" s="17" t="s">
        <v>34296</v>
      </c>
      <c r="G135" s="17" t="s">
        <v>34336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34296</v>
      </c>
      <c r="E136" s="17" t="s">
        <v>34336</v>
      </c>
      <c r="F136" s="17" t="s">
        <v>34296</v>
      </c>
      <c r="G136" s="17" t="s">
        <v>34336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39" t="s">
        <v>18739</v>
      </c>
      <c r="R136" s="39" t="s">
        <v>34279</v>
      </c>
      <c r="S136" s="39" t="s">
        <v>192</v>
      </c>
      <c r="T136" s="40">
        <v>1.1599999999999999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34296</v>
      </c>
      <c r="E137" s="17" t="s">
        <v>34336</v>
      </c>
      <c r="F137" s="17" t="s">
        <v>34296</v>
      </c>
      <c r="G137" s="17" t="s">
        <v>34336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42" t="s">
        <v>34297</v>
      </c>
      <c r="E138" s="42" t="s">
        <v>34337</v>
      </c>
      <c r="F138" s="17" t="s">
        <v>34297</v>
      </c>
      <c r="G138" s="17" t="s">
        <v>34337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39" t="s">
        <v>1659</v>
      </c>
      <c r="R138" s="39" t="s">
        <v>1660</v>
      </c>
      <c r="S138" s="39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34297</v>
      </c>
      <c r="E139" s="17" t="s">
        <v>34337</v>
      </c>
      <c r="F139" s="17" t="s">
        <v>34297</v>
      </c>
      <c r="G139" s="17" t="s">
        <v>34337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39" t="s">
        <v>698</v>
      </c>
      <c r="R139" s="39" t="s">
        <v>699</v>
      </c>
      <c r="S139" s="39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34297</v>
      </c>
      <c r="E140" s="17" t="s">
        <v>34337</v>
      </c>
      <c r="F140" s="17" t="s">
        <v>34297</v>
      </c>
      <c r="G140" s="17" t="s">
        <v>34337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39" t="s">
        <v>18730</v>
      </c>
      <c r="R140" s="39" t="s">
        <v>34278</v>
      </c>
      <c r="S140" s="39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34297</v>
      </c>
      <c r="E141" s="17" t="s">
        <v>34337</v>
      </c>
      <c r="F141" s="17" t="s">
        <v>34297</v>
      </c>
      <c r="G141" s="17" t="s">
        <v>34337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34297</v>
      </c>
      <c r="E142" s="17" t="s">
        <v>34337</v>
      </c>
      <c r="F142" s="17" t="s">
        <v>34297</v>
      </c>
      <c r="G142" s="17" t="s">
        <v>34337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34297</v>
      </c>
      <c r="E143" s="17" t="s">
        <v>34337</v>
      </c>
      <c r="F143" s="17" t="s">
        <v>34297</v>
      </c>
      <c r="G143" s="17" t="s">
        <v>34337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34297</v>
      </c>
      <c r="E144" s="17" t="s">
        <v>34337</v>
      </c>
      <c r="F144" s="17" t="s">
        <v>34297</v>
      </c>
      <c r="G144" s="17" t="s">
        <v>34337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39" t="s">
        <v>18739</v>
      </c>
      <c r="R144" s="39" t="s">
        <v>34279</v>
      </c>
      <c r="S144" s="39" t="s">
        <v>192</v>
      </c>
      <c r="T144" s="40">
        <v>1.1599999999999999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34297</v>
      </c>
      <c r="E145" s="17" t="s">
        <v>34337</v>
      </c>
      <c r="F145" s="17" t="s">
        <v>34297</v>
      </c>
      <c r="G145" s="17" t="s">
        <v>34337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42" t="s">
        <v>34298</v>
      </c>
      <c r="E146" s="42" t="s">
        <v>34338</v>
      </c>
      <c r="F146" s="17" t="s">
        <v>34298</v>
      </c>
      <c r="G146" s="17" t="s">
        <v>34338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34298</v>
      </c>
      <c r="E147" s="17" t="s">
        <v>34338</v>
      </c>
      <c r="F147" s="17" t="s">
        <v>34298</v>
      </c>
      <c r="G147" s="17" t="s">
        <v>34338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34298</v>
      </c>
      <c r="E148" s="17" t="s">
        <v>34338</v>
      </c>
      <c r="F148" s="17" t="s">
        <v>34298</v>
      </c>
      <c r="G148" s="17" t="s">
        <v>34338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18730</v>
      </c>
      <c r="R148" s="39" t="s">
        <v>34278</v>
      </c>
      <c r="S148" s="39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34298</v>
      </c>
      <c r="E149" s="17" t="s">
        <v>34338</v>
      </c>
      <c r="F149" s="17" t="s">
        <v>34298</v>
      </c>
      <c r="G149" s="17" t="s">
        <v>34338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34298</v>
      </c>
      <c r="E150" s="17" t="s">
        <v>34338</v>
      </c>
      <c r="F150" s="17" t="s">
        <v>34298</v>
      </c>
      <c r="G150" s="17" t="s">
        <v>34338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34298</v>
      </c>
      <c r="E151" s="17" t="s">
        <v>34338</v>
      </c>
      <c r="F151" s="17" t="s">
        <v>34298</v>
      </c>
      <c r="G151" s="17" t="s">
        <v>34338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34298</v>
      </c>
      <c r="E152" s="17" t="s">
        <v>34338</v>
      </c>
      <c r="F152" s="17" t="s">
        <v>34298</v>
      </c>
      <c r="G152" s="17" t="s">
        <v>34338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18739</v>
      </c>
      <c r="R152" s="39" t="s">
        <v>34279</v>
      </c>
      <c r="S152" s="39" t="s">
        <v>192</v>
      </c>
      <c r="T152" s="40">
        <v>1.1599999999999999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34298</v>
      </c>
      <c r="E153" s="17" t="s">
        <v>34338</v>
      </c>
      <c r="F153" s="17" t="s">
        <v>34298</v>
      </c>
      <c r="G153" s="17" t="s">
        <v>34338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42" t="s">
        <v>34299</v>
      </c>
      <c r="E154" s="42" t="s">
        <v>34339</v>
      </c>
      <c r="F154" s="17" t="s">
        <v>34299</v>
      </c>
      <c r="G154" s="17" t="s">
        <v>34339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39" t="s">
        <v>1659</v>
      </c>
      <c r="R154" s="39" t="s">
        <v>1660</v>
      </c>
      <c r="S154" s="39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34299</v>
      </c>
      <c r="E155" s="17" t="s">
        <v>34339</v>
      </c>
      <c r="F155" s="17" t="s">
        <v>34299</v>
      </c>
      <c r="G155" s="17" t="s">
        <v>34339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39" t="s">
        <v>698</v>
      </c>
      <c r="R155" s="39" t="s">
        <v>699</v>
      </c>
      <c r="S155" s="39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34299</v>
      </c>
      <c r="E156" s="17" t="s">
        <v>34339</v>
      </c>
      <c r="F156" s="17" t="s">
        <v>34299</v>
      </c>
      <c r="G156" s="17" t="s">
        <v>34339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39" t="s">
        <v>18730</v>
      </c>
      <c r="R156" s="39" t="s">
        <v>34278</v>
      </c>
      <c r="S156" s="39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34299</v>
      </c>
      <c r="E157" s="17" t="s">
        <v>34339</v>
      </c>
      <c r="F157" s="17" t="s">
        <v>34299</v>
      </c>
      <c r="G157" s="17" t="s">
        <v>34339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34299</v>
      </c>
      <c r="E158" s="17" t="s">
        <v>34339</v>
      </c>
      <c r="F158" s="17" t="s">
        <v>34299</v>
      </c>
      <c r="G158" s="17" t="s">
        <v>34339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34299</v>
      </c>
      <c r="E159" s="17" t="s">
        <v>34339</v>
      </c>
      <c r="F159" s="17" t="s">
        <v>34299</v>
      </c>
      <c r="G159" s="17" t="s">
        <v>34339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34299</v>
      </c>
      <c r="E160" s="17" t="s">
        <v>34339</v>
      </c>
      <c r="F160" s="17" t="s">
        <v>34299</v>
      </c>
      <c r="G160" s="17" t="s">
        <v>34339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39" t="s">
        <v>18739</v>
      </c>
      <c r="R160" s="39" t="s">
        <v>34279</v>
      </c>
      <c r="S160" s="39" t="s">
        <v>192</v>
      </c>
      <c r="T160" s="40">
        <v>1.1599999999999999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34299</v>
      </c>
      <c r="E161" s="17" t="s">
        <v>34339</v>
      </c>
      <c r="F161" s="17" t="s">
        <v>34299</v>
      </c>
      <c r="G161" s="17" t="s">
        <v>34339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42" t="s">
        <v>34300</v>
      </c>
      <c r="E162" s="42" t="s">
        <v>34340</v>
      </c>
      <c r="F162" s="17" t="s">
        <v>34300</v>
      </c>
      <c r="G162" s="17" t="s">
        <v>34340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39" t="s">
        <v>1659</v>
      </c>
      <c r="R162" s="39" t="s">
        <v>1660</v>
      </c>
      <c r="S162" s="39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34300</v>
      </c>
      <c r="E163" s="17" t="s">
        <v>34340</v>
      </c>
      <c r="F163" s="17" t="s">
        <v>34300</v>
      </c>
      <c r="G163" s="17" t="s">
        <v>34340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39" t="s">
        <v>698</v>
      </c>
      <c r="R163" s="39" t="s">
        <v>699</v>
      </c>
      <c r="S163" s="39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34300</v>
      </c>
      <c r="E164" s="17" t="s">
        <v>34340</v>
      </c>
      <c r="F164" s="17" t="s">
        <v>34300</v>
      </c>
      <c r="G164" s="17" t="s">
        <v>34340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39" t="s">
        <v>18730</v>
      </c>
      <c r="R164" s="39" t="s">
        <v>34278</v>
      </c>
      <c r="S164" s="39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34300</v>
      </c>
      <c r="E165" s="17" t="s">
        <v>34340</v>
      </c>
      <c r="F165" s="17" t="s">
        <v>34300</v>
      </c>
      <c r="G165" s="17" t="s">
        <v>34340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34300</v>
      </c>
      <c r="E166" s="17" t="s">
        <v>34340</v>
      </c>
      <c r="F166" s="17" t="s">
        <v>34300</v>
      </c>
      <c r="G166" s="17" t="s">
        <v>34340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34300</v>
      </c>
      <c r="E167" s="17" t="s">
        <v>34340</v>
      </c>
      <c r="F167" s="17" t="s">
        <v>34300</v>
      </c>
      <c r="G167" s="17" t="s">
        <v>34340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34300</v>
      </c>
      <c r="E168" s="17" t="s">
        <v>34340</v>
      </c>
      <c r="F168" s="17" t="s">
        <v>34300</v>
      </c>
      <c r="G168" s="17" t="s">
        <v>34340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39" t="s">
        <v>18739</v>
      </c>
      <c r="R168" s="39" t="s">
        <v>34279</v>
      </c>
      <c r="S168" s="39" t="s">
        <v>192</v>
      </c>
      <c r="T168" s="40">
        <v>1.1599999999999999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34300</v>
      </c>
      <c r="E169" s="17" t="s">
        <v>34340</v>
      </c>
      <c r="F169" s="17" t="s">
        <v>34300</v>
      </c>
      <c r="G169" s="17" t="s">
        <v>34340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42" t="s">
        <v>34301</v>
      </c>
      <c r="E170" s="42" t="s">
        <v>34341</v>
      </c>
      <c r="F170" s="17" t="s">
        <v>34301</v>
      </c>
      <c r="G170" s="17" t="s">
        <v>34341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39" t="s">
        <v>1659</v>
      </c>
      <c r="R170" s="39" t="s">
        <v>1660</v>
      </c>
      <c r="S170" s="39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34301</v>
      </c>
      <c r="E171" s="17" t="s">
        <v>34341</v>
      </c>
      <c r="F171" s="17" t="s">
        <v>34301</v>
      </c>
      <c r="G171" s="17" t="s">
        <v>34341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39" t="s">
        <v>698</v>
      </c>
      <c r="R171" s="39" t="s">
        <v>699</v>
      </c>
      <c r="S171" s="39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34301</v>
      </c>
      <c r="E172" s="17" t="s">
        <v>34341</v>
      </c>
      <c r="F172" s="17" t="s">
        <v>34301</v>
      </c>
      <c r="G172" s="17" t="s">
        <v>34341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39" t="s">
        <v>18730</v>
      </c>
      <c r="R172" s="39" t="s">
        <v>34278</v>
      </c>
      <c r="S172" s="39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34301</v>
      </c>
      <c r="E173" s="17" t="s">
        <v>34341</v>
      </c>
      <c r="F173" s="17" t="s">
        <v>34301</v>
      </c>
      <c r="G173" s="17" t="s">
        <v>34341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34301</v>
      </c>
      <c r="E174" s="17" t="s">
        <v>34341</v>
      </c>
      <c r="F174" s="17" t="s">
        <v>34301</v>
      </c>
      <c r="G174" s="17" t="s">
        <v>34341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34301</v>
      </c>
      <c r="E175" s="17" t="s">
        <v>34341</v>
      </c>
      <c r="F175" s="17" t="s">
        <v>34301</v>
      </c>
      <c r="G175" s="17" t="s">
        <v>34341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34301</v>
      </c>
      <c r="E176" s="17" t="s">
        <v>34341</v>
      </c>
      <c r="F176" s="17" t="s">
        <v>34301</v>
      </c>
      <c r="G176" s="17" t="s">
        <v>34341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39" t="s">
        <v>18739</v>
      </c>
      <c r="R176" s="39" t="s">
        <v>34279</v>
      </c>
      <c r="S176" s="39" t="s">
        <v>192</v>
      </c>
      <c r="T176" s="40">
        <v>1.1599999999999999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34301</v>
      </c>
      <c r="E177" s="17" t="s">
        <v>34341</v>
      </c>
      <c r="F177" s="17" t="s">
        <v>34301</v>
      </c>
      <c r="G177" s="17" t="s">
        <v>34341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42" t="s">
        <v>34302</v>
      </c>
      <c r="E178" s="42" t="s">
        <v>34342</v>
      </c>
      <c r="F178" s="17" t="s">
        <v>34302</v>
      </c>
      <c r="G178" s="17" t="s">
        <v>34342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39" t="s">
        <v>1659</v>
      </c>
      <c r="R178" s="39" t="s">
        <v>1660</v>
      </c>
      <c r="S178" s="39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34302</v>
      </c>
      <c r="E179" s="17" t="s">
        <v>34342</v>
      </c>
      <c r="F179" s="17" t="s">
        <v>34302</v>
      </c>
      <c r="G179" s="17" t="s">
        <v>34342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39" t="s">
        <v>698</v>
      </c>
      <c r="R179" s="39" t="s">
        <v>699</v>
      </c>
      <c r="S179" s="39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34302</v>
      </c>
      <c r="E180" s="17" t="s">
        <v>34342</v>
      </c>
      <c r="F180" s="17" t="s">
        <v>34302</v>
      </c>
      <c r="G180" s="17" t="s">
        <v>34342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39" t="s">
        <v>18730</v>
      </c>
      <c r="R180" s="39" t="s">
        <v>34278</v>
      </c>
      <c r="S180" s="39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34302</v>
      </c>
      <c r="E181" s="17" t="s">
        <v>34342</v>
      </c>
      <c r="F181" s="17" t="s">
        <v>34302</v>
      </c>
      <c r="G181" s="17" t="s">
        <v>34342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34302</v>
      </c>
      <c r="E182" s="17" t="s">
        <v>34342</v>
      </c>
      <c r="F182" s="17" t="s">
        <v>34302</v>
      </c>
      <c r="G182" s="17" t="s">
        <v>34342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34302</v>
      </c>
      <c r="E183" s="17" t="s">
        <v>34342</v>
      </c>
      <c r="F183" s="17" t="s">
        <v>34302</v>
      </c>
      <c r="G183" s="17" t="s">
        <v>34342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34302</v>
      </c>
      <c r="E184" s="17" t="s">
        <v>34342</v>
      </c>
      <c r="F184" s="17" t="s">
        <v>34302</v>
      </c>
      <c r="G184" s="17" t="s">
        <v>34342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39" t="s">
        <v>18739</v>
      </c>
      <c r="R184" s="39" t="s">
        <v>34279</v>
      </c>
      <c r="S184" s="39" t="s">
        <v>192</v>
      </c>
      <c r="T184" s="40">
        <v>1.1599999999999999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34302</v>
      </c>
      <c r="E185" s="17" t="s">
        <v>34342</v>
      </c>
      <c r="F185" s="17" t="s">
        <v>34302</v>
      </c>
      <c r="G185" s="17" t="s">
        <v>34342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42" t="s">
        <v>34303</v>
      </c>
      <c r="E186" s="42" t="s">
        <v>34343</v>
      </c>
      <c r="F186" s="17" t="s">
        <v>34303</v>
      </c>
      <c r="G186" s="17" t="s">
        <v>34343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39" t="s">
        <v>1659</v>
      </c>
      <c r="R186" s="39" t="s">
        <v>1660</v>
      </c>
      <c r="S186" s="39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34303</v>
      </c>
      <c r="E187" s="17" t="s">
        <v>34343</v>
      </c>
      <c r="F187" s="17" t="s">
        <v>34303</v>
      </c>
      <c r="G187" s="17" t="s">
        <v>34343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39" t="s">
        <v>698</v>
      </c>
      <c r="R187" s="39" t="s">
        <v>699</v>
      </c>
      <c r="S187" s="39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34303</v>
      </c>
      <c r="E188" s="17" t="s">
        <v>34343</v>
      </c>
      <c r="F188" s="17" t="s">
        <v>34303</v>
      </c>
      <c r="G188" s="17" t="s">
        <v>34343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39" t="s">
        <v>18730</v>
      </c>
      <c r="R188" s="39" t="s">
        <v>34278</v>
      </c>
      <c r="S188" s="39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34303</v>
      </c>
      <c r="E189" s="17" t="s">
        <v>34343</v>
      </c>
      <c r="F189" s="17" t="s">
        <v>34303</v>
      </c>
      <c r="G189" s="17" t="s">
        <v>34343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34303</v>
      </c>
      <c r="E190" s="17" t="s">
        <v>34343</v>
      </c>
      <c r="F190" s="17" t="s">
        <v>34303</v>
      </c>
      <c r="G190" s="17" t="s">
        <v>34343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34303</v>
      </c>
      <c r="E191" s="17" t="s">
        <v>34343</v>
      </c>
      <c r="F191" s="17" t="s">
        <v>34303</v>
      </c>
      <c r="G191" s="17" t="s">
        <v>34343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34303</v>
      </c>
      <c r="E192" s="17" t="s">
        <v>34343</v>
      </c>
      <c r="F192" s="17" t="s">
        <v>34303</v>
      </c>
      <c r="G192" s="17" t="s">
        <v>34343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39" t="s">
        <v>18739</v>
      </c>
      <c r="R192" s="39" t="s">
        <v>34279</v>
      </c>
      <c r="S192" s="39" t="s">
        <v>192</v>
      </c>
      <c r="T192" s="40">
        <v>1.1599999999999999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34303</v>
      </c>
      <c r="E193" s="17" t="s">
        <v>34343</v>
      </c>
      <c r="F193" s="17" t="s">
        <v>34303</v>
      </c>
      <c r="G193" s="17" t="s">
        <v>34343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42" t="s">
        <v>34304</v>
      </c>
      <c r="E194" s="42" t="s">
        <v>34344</v>
      </c>
      <c r="F194" s="17" t="s">
        <v>34304</v>
      </c>
      <c r="G194" s="17" t="s">
        <v>34344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39" t="s">
        <v>1659</v>
      </c>
      <c r="R194" s="39" t="s">
        <v>1660</v>
      </c>
      <c r="S194" s="39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34304</v>
      </c>
      <c r="E195" s="17" t="s">
        <v>34344</v>
      </c>
      <c r="F195" s="17" t="s">
        <v>34304</v>
      </c>
      <c r="G195" s="17" t="s">
        <v>34344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39" t="s">
        <v>698</v>
      </c>
      <c r="R195" s="39" t="s">
        <v>699</v>
      </c>
      <c r="S195" s="39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34304</v>
      </c>
      <c r="E196" s="17" t="s">
        <v>34344</v>
      </c>
      <c r="F196" s="17" t="s">
        <v>34304</v>
      </c>
      <c r="G196" s="17" t="s">
        <v>34344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39" t="s">
        <v>18730</v>
      </c>
      <c r="R196" s="39" t="s">
        <v>34278</v>
      </c>
      <c r="S196" s="39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34304</v>
      </c>
      <c r="E197" s="17" t="s">
        <v>34344</v>
      </c>
      <c r="F197" s="17" t="s">
        <v>34304</v>
      </c>
      <c r="G197" s="17" t="s">
        <v>34344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34304</v>
      </c>
      <c r="E198" s="17" t="s">
        <v>34344</v>
      </c>
      <c r="F198" s="17" t="s">
        <v>34304</v>
      </c>
      <c r="G198" s="17" t="s">
        <v>34344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34304</v>
      </c>
      <c r="E199" s="17" t="s">
        <v>34344</v>
      </c>
      <c r="F199" s="17" t="s">
        <v>34304</v>
      </c>
      <c r="G199" s="17" t="s">
        <v>34344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34304</v>
      </c>
      <c r="E200" s="17" t="s">
        <v>34344</v>
      </c>
      <c r="F200" s="17" t="s">
        <v>34304</v>
      </c>
      <c r="G200" s="17" t="s">
        <v>34344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39" t="s">
        <v>18739</v>
      </c>
      <c r="R200" s="39" t="s">
        <v>34279</v>
      </c>
      <c r="S200" s="39" t="s">
        <v>192</v>
      </c>
      <c r="T200" s="40">
        <v>1.1599999999999999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34304</v>
      </c>
      <c r="E201" s="17" t="s">
        <v>34344</v>
      </c>
      <c r="F201" s="17" t="s">
        <v>34304</v>
      </c>
      <c r="G201" s="17" t="s">
        <v>34344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42" t="s">
        <v>34305</v>
      </c>
      <c r="E202" s="42" t="s">
        <v>34345</v>
      </c>
      <c r="F202" s="17" t="s">
        <v>34305</v>
      </c>
      <c r="G202" s="17" t="s">
        <v>34345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39" t="s">
        <v>1659</v>
      </c>
      <c r="R202" s="39" t="s">
        <v>1660</v>
      </c>
      <c r="S202" s="39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34305</v>
      </c>
      <c r="E203" s="17" t="s">
        <v>34345</v>
      </c>
      <c r="F203" s="17" t="s">
        <v>34305</v>
      </c>
      <c r="G203" s="17" t="s">
        <v>34345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39" t="s">
        <v>698</v>
      </c>
      <c r="R203" s="39" t="s">
        <v>699</v>
      </c>
      <c r="S203" s="39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34305</v>
      </c>
      <c r="E204" s="17" t="s">
        <v>34345</v>
      </c>
      <c r="F204" s="17" t="s">
        <v>34305</v>
      </c>
      <c r="G204" s="17" t="s">
        <v>34345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39" t="s">
        <v>18730</v>
      </c>
      <c r="R204" s="39" t="s">
        <v>34278</v>
      </c>
      <c r="S204" s="39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34305</v>
      </c>
      <c r="E205" s="17" t="s">
        <v>34345</v>
      </c>
      <c r="F205" s="17" t="s">
        <v>34305</v>
      </c>
      <c r="G205" s="17" t="s">
        <v>34345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34305</v>
      </c>
      <c r="E206" s="17" t="s">
        <v>34345</v>
      </c>
      <c r="F206" s="17" t="s">
        <v>34305</v>
      </c>
      <c r="G206" s="17" t="s">
        <v>34345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34305</v>
      </c>
      <c r="E207" s="17" t="s">
        <v>34345</v>
      </c>
      <c r="F207" s="17" t="s">
        <v>34305</v>
      </c>
      <c r="G207" s="17" t="s">
        <v>34345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34305</v>
      </c>
      <c r="E208" s="17" t="s">
        <v>34345</v>
      </c>
      <c r="F208" s="17" t="s">
        <v>34305</v>
      </c>
      <c r="G208" s="17" t="s">
        <v>34345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39" t="s">
        <v>18739</v>
      </c>
      <c r="R208" s="39" t="s">
        <v>34279</v>
      </c>
      <c r="S208" s="39" t="s">
        <v>192</v>
      </c>
      <c r="T208" s="40">
        <v>1.1599999999999999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34305</v>
      </c>
      <c r="E209" s="17" t="s">
        <v>34345</v>
      </c>
      <c r="F209" s="17" t="s">
        <v>34305</v>
      </c>
      <c r="G209" s="17" t="s">
        <v>34345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42" t="s">
        <v>34306</v>
      </c>
      <c r="E210" s="42" t="s">
        <v>34346</v>
      </c>
      <c r="F210" s="17" t="s">
        <v>34306</v>
      </c>
      <c r="G210" s="17" t="s">
        <v>34346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39" t="s">
        <v>1659</v>
      </c>
      <c r="R210" s="39" t="s">
        <v>1660</v>
      </c>
      <c r="S210" s="39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34306</v>
      </c>
      <c r="E211" s="17" t="s">
        <v>34346</v>
      </c>
      <c r="F211" s="17" t="s">
        <v>34306</v>
      </c>
      <c r="G211" s="17" t="s">
        <v>34346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39" t="s">
        <v>698</v>
      </c>
      <c r="R211" s="39" t="s">
        <v>699</v>
      </c>
      <c r="S211" s="39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34306</v>
      </c>
      <c r="E212" s="17" t="s">
        <v>34346</v>
      </c>
      <c r="F212" s="17" t="s">
        <v>34306</v>
      </c>
      <c r="G212" s="17" t="s">
        <v>34346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39" t="s">
        <v>18730</v>
      </c>
      <c r="R212" s="39" t="s">
        <v>34278</v>
      </c>
      <c r="S212" s="39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34306</v>
      </c>
      <c r="E213" s="17" t="s">
        <v>34346</v>
      </c>
      <c r="F213" s="17" t="s">
        <v>34306</v>
      </c>
      <c r="G213" s="17" t="s">
        <v>34346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34306</v>
      </c>
      <c r="E214" s="17" t="s">
        <v>34346</v>
      </c>
      <c r="F214" s="17" t="s">
        <v>34306</v>
      </c>
      <c r="G214" s="17" t="s">
        <v>34346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34306</v>
      </c>
      <c r="E215" s="17" t="s">
        <v>34346</v>
      </c>
      <c r="F215" s="17" t="s">
        <v>34306</v>
      </c>
      <c r="G215" s="17" t="s">
        <v>34346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34306</v>
      </c>
      <c r="E216" s="17" t="s">
        <v>34346</v>
      </c>
      <c r="F216" s="17" t="s">
        <v>34306</v>
      </c>
      <c r="G216" s="17" t="s">
        <v>34346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39" t="s">
        <v>18739</v>
      </c>
      <c r="R216" s="39" t="s">
        <v>34279</v>
      </c>
      <c r="S216" s="39" t="s">
        <v>192</v>
      </c>
      <c r="T216" s="40">
        <v>1.1599999999999999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34306</v>
      </c>
      <c r="E217" s="17" t="s">
        <v>34346</v>
      </c>
      <c r="F217" s="17" t="s">
        <v>34306</v>
      </c>
      <c r="G217" s="17" t="s">
        <v>34346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42" t="s">
        <v>34307</v>
      </c>
      <c r="E218" s="42" t="s">
        <v>34347</v>
      </c>
      <c r="F218" s="17" t="s">
        <v>34307</v>
      </c>
      <c r="G218" s="17" t="s">
        <v>34347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34307</v>
      </c>
      <c r="E219" s="17" t="s">
        <v>34347</v>
      </c>
      <c r="F219" s="17" t="s">
        <v>34307</v>
      </c>
      <c r="G219" s="17" t="s">
        <v>34347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34307</v>
      </c>
      <c r="E220" s="17" t="s">
        <v>34347</v>
      </c>
      <c r="F220" s="17" t="s">
        <v>34307</v>
      </c>
      <c r="G220" s="17" t="s">
        <v>34347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18730</v>
      </c>
      <c r="R220" s="39" t="s">
        <v>34278</v>
      </c>
      <c r="S220" s="39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34307</v>
      </c>
      <c r="E221" s="17" t="s">
        <v>34347</v>
      </c>
      <c r="F221" s="17" t="s">
        <v>34307</v>
      </c>
      <c r="G221" s="17" t="s">
        <v>34347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34307</v>
      </c>
      <c r="E222" s="17" t="s">
        <v>34347</v>
      </c>
      <c r="F222" s="17" t="s">
        <v>34307</v>
      </c>
      <c r="G222" s="17" t="s">
        <v>34347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34307</v>
      </c>
      <c r="E223" s="17" t="s">
        <v>34347</v>
      </c>
      <c r="F223" s="17" t="s">
        <v>34307</v>
      </c>
      <c r="G223" s="17" t="s">
        <v>34347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34307</v>
      </c>
      <c r="E224" s="17" t="s">
        <v>34347</v>
      </c>
      <c r="F224" s="17" t="s">
        <v>34307</v>
      </c>
      <c r="G224" s="17" t="s">
        <v>34347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18739</v>
      </c>
      <c r="R224" s="39" t="s">
        <v>34279</v>
      </c>
      <c r="S224" s="39" t="s">
        <v>192</v>
      </c>
      <c r="T224" s="40">
        <v>1.1599999999999999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34307</v>
      </c>
      <c r="E225" s="17" t="s">
        <v>34347</v>
      </c>
      <c r="F225" s="17" t="s">
        <v>34307</v>
      </c>
      <c r="G225" s="17" t="s">
        <v>34347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42" t="s">
        <v>34308</v>
      </c>
      <c r="E226" s="42" t="s">
        <v>34348</v>
      </c>
      <c r="F226" s="17" t="s">
        <v>34308</v>
      </c>
      <c r="G226" s="17" t="s">
        <v>34348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39" t="s">
        <v>1659</v>
      </c>
      <c r="R226" s="39" t="s">
        <v>1660</v>
      </c>
      <c r="S226" s="39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34308</v>
      </c>
      <c r="E227" s="17" t="s">
        <v>34348</v>
      </c>
      <c r="F227" s="17" t="s">
        <v>34308</v>
      </c>
      <c r="G227" s="17" t="s">
        <v>34348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39" t="s">
        <v>698</v>
      </c>
      <c r="R227" s="39" t="s">
        <v>699</v>
      </c>
      <c r="S227" s="39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34308</v>
      </c>
      <c r="E228" s="17" t="s">
        <v>34348</v>
      </c>
      <c r="F228" s="17" t="s">
        <v>34308</v>
      </c>
      <c r="G228" s="17" t="s">
        <v>34348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39" t="s">
        <v>18730</v>
      </c>
      <c r="R228" s="39" t="s">
        <v>34278</v>
      </c>
      <c r="S228" s="39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34308</v>
      </c>
      <c r="E229" s="17" t="s">
        <v>34348</v>
      </c>
      <c r="F229" s="17" t="s">
        <v>34308</v>
      </c>
      <c r="G229" s="17" t="s">
        <v>34348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34308</v>
      </c>
      <c r="E230" s="17" t="s">
        <v>34348</v>
      </c>
      <c r="F230" s="17" t="s">
        <v>34308</v>
      </c>
      <c r="G230" s="17" t="s">
        <v>34348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34308</v>
      </c>
      <c r="E231" s="17" t="s">
        <v>34348</v>
      </c>
      <c r="F231" s="17" t="s">
        <v>34308</v>
      </c>
      <c r="G231" s="17" t="s">
        <v>34348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34308</v>
      </c>
      <c r="E232" s="17" t="s">
        <v>34348</v>
      </c>
      <c r="F232" s="17" t="s">
        <v>34308</v>
      </c>
      <c r="G232" s="17" t="s">
        <v>34348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39" t="s">
        <v>18739</v>
      </c>
      <c r="R232" s="39" t="s">
        <v>34279</v>
      </c>
      <c r="S232" s="39" t="s">
        <v>192</v>
      </c>
      <c r="T232" s="40">
        <v>1.1599999999999999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34308</v>
      </c>
      <c r="E233" s="17" t="s">
        <v>34348</v>
      </c>
      <c r="F233" s="17" t="s">
        <v>34308</v>
      </c>
      <c r="G233" s="17" t="s">
        <v>34348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42" t="s">
        <v>34309</v>
      </c>
      <c r="E234" s="42" t="s">
        <v>34349</v>
      </c>
      <c r="F234" s="17" t="s">
        <v>34309</v>
      </c>
      <c r="G234" s="17" t="s">
        <v>34349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39" t="s">
        <v>1659</v>
      </c>
      <c r="R234" s="39" t="s">
        <v>1660</v>
      </c>
      <c r="S234" s="39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34309</v>
      </c>
      <c r="E235" s="17" t="s">
        <v>34349</v>
      </c>
      <c r="F235" s="17" t="s">
        <v>34309</v>
      </c>
      <c r="G235" s="17" t="s">
        <v>34349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39" t="s">
        <v>698</v>
      </c>
      <c r="R235" s="39" t="s">
        <v>699</v>
      </c>
      <c r="S235" s="39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34309</v>
      </c>
      <c r="E236" s="17" t="s">
        <v>34349</v>
      </c>
      <c r="F236" s="17" t="s">
        <v>34309</v>
      </c>
      <c r="G236" s="17" t="s">
        <v>34349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39" t="s">
        <v>18730</v>
      </c>
      <c r="R236" s="39" t="s">
        <v>34278</v>
      </c>
      <c r="S236" s="39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34309</v>
      </c>
      <c r="E237" s="17" t="s">
        <v>34349</v>
      </c>
      <c r="F237" s="17" t="s">
        <v>34309</v>
      </c>
      <c r="G237" s="17" t="s">
        <v>34349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34309</v>
      </c>
      <c r="E238" s="17" t="s">
        <v>34349</v>
      </c>
      <c r="F238" s="17" t="s">
        <v>34309</v>
      </c>
      <c r="G238" s="17" t="s">
        <v>34349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34309</v>
      </c>
      <c r="E239" s="17" t="s">
        <v>34349</v>
      </c>
      <c r="F239" s="17" t="s">
        <v>34309</v>
      </c>
      <c r="G239" s="17" t="s">
        <v>34349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34309</v>
      </c>
      <c r="E240" s="17" t="s">
        <v>34349</v>
      </c>
      <c r="F240" s="17" t="s">
        <v>34309</v>
      </c>
      <c r="G240" s="17" t="s">
        <v>34349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39" t="s">
        <v>18739</v>
      </c>
      <c r="R240" s="39" t="s">
        <v>34279</v>
      </c>
      <c r="S240" s="39" t="s">
        <v>192</v>
      </c>
      <c r="T240" s="40">
        <v>1.1599999999999999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34309</v>
      </c>
      <c r="E241" s="17" t="s">
        <v>34349</v>
      </c>
      <c r="F241" s="17" t="s">
        <v>34309</v>
      </c>
      <c r="G241" s="17" t="s">
        <v>34349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42" t="s">
        <v>34310</v>
      </c>
      <c r="E242" s="42" t="s">
        <v>34350</v>
      </c>
      <c r="F242" s="17" t="s">
        <v>34310</v>
      </c>
      <c r="G242" s="17" t="s">
        <v>34350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39" t="s">
        <v>1659</v>
      </c>
      <c r="R242" s="39" t="s">
        <v>1660</v>
      </c>
      <c r="S242" s="39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34310</v>
      </c>
      <c r="E243" s="17" t="s">
        <v>34350</v>
      </c>
      <c r="F243" s="17" t="s">
        <v>34310</v>
      </c>
      <c r="G243" s="17" t="s">
        <v>34350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39" t="s">
        <v>698</v>
      </c>
      <c r="R243" s="39" t="s">
        <v>699</v>
      </c>
      <c r="S243" s="39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34310</v>
      </c>
      <c r="E244" s="17" t="s">
        <v>34350</v>
      </c>
      <c r="F244" s="17" t="s">
        <v>34310</v>
      </c>
      <c r="G244" s="17" t="s">
        <v>34350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39" t="s">
        <v>18730</v>
      </c>
      <c r="R244" s="39" t="s">
        <v>34278</v>
      </c>
      <c r="S244" s="39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34310</v>
      </c>
      <c r="E245" s="17" t="s">
        <v>34350</v>
      </c>
      <c r="F245" s="17" t="s">
        <v>34310</v>
      </c>
      <c r="G245" s="17" t="s">
        <v>34350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34310</v>
      </c>
      <c r="E246" s="17" t="s">
        <v>34350</v>
      </c>
      <c r="F246" s="17" t="s">
        <v>34310</v>
      </c>
      <c r="G246" s="17" t="s">
        <v>34350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34310</v>
      </c>
      <c r="E247" s="17" t="s">
        <v>34350</v>
      </c>
      <c r="F247" s="17" t="s">
        <v>34310</v>
      </c>
      <c r="G247" s="17" t="s">
        <v>34350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34310</v>
      </c>
      <c r="E248" s="17" t="s">
        <v>34350</v>
      </c>
      <c r="F248" s="17" t="s">
        <v>34310</v>
      </c>
      <c r="G248" s="17" t="s">
        <v>34350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39" t="s">
        <v>18739</v>
      </c>
      <c r="R248" s="39" t="s">
        <v>34279</v>
      </c>
      <c r="S248" s="39" t="s">
        <v>192</v>
      </c>
      <c r="T248" s="40">
        <v>1.1599999999999999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34310</v>
      </c>
      <c r="E249" s="17" t="s">
        <v>34350</v>
      </c>
      <c r="F249" s="17" t="s">
        <v>34310</v>
      </c>
      <c r="G249" s="17" t="s">
        <v>34350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42" t="s">
        <v>34311</v>
      </c>
      <c r="E250" s="42" t="s">
        <v>34351</v>
      </c>
      <c r="F250" s="17" t="s">
        <v>34311</v>
      </c>
      <c r="G250" s="17" t="s">
        <v>34351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39" t="s">
        <v>1659</v>
      </c>
      <c r="R250" s="39" t="s">
        <v>1660</v>
      </c>
      <c r="S250" s="39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34311</v>
      </c>
      <c r="E251" s="17" t="s">
        <v>34351</v>
      </c>
      <c r="F251" s="17" t="s">
        <v>34311</v>
      </c>
      <c r="G251" s="17" t="s">
        <v>34351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39" t="s">
        <v>698</v>
      </c>
      <c r="R251" s="39" t="s">
        <v>699</v>
      </c>
      <c r="S251" s="39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34311</v>
      </c>
      <c r="E252" s="17" t="s">
        <v>34351</v>
      </c>
      <c r="F252" s="17" t="s">
        <v>34311</v>
      </c>
      <c r="G252" s="17" t="s">
        <v>34351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39" t="s">
        <v>18730</v>
      </c>
      <c r="R252" s="39" t="s">
        <v>34278</v>
      </c>
      <c r="S252" s="39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34311</v>
      </c>
      <c r="E253" s="17" t="s">
        <v>34351</v>
      </c>
      <c r="F253" s="17" t="s">
        <v>34311</v>
      </c>
      <c r="G253" s="17" t="s">
        <v>34351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34311</v>
      </c>
      <c r="E254" s="17" t="s">
        <v>34351</v>
      </c>
      <c r="F254" s="17" t="s">
        <v>34311</v>
      </c>
      <c r="G254" s="17" t="s">
        <v>34351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34311</v>
      </c>
      <c r="E255" s="17" t="s">
        <v>34351</v>
      </c>
      <c r="F255" s="17" t="s">
        <v>34311</v>
      </c>
      <c r="G255" s="17" t="s">
        <v>34351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34311</v>
      </c>
      <c r="E256" s="17" t="s">
        <v>34351</v>
      </c>
      <c r="F256" s="17" t="s">
        <v>34311</v>
      </c>
      <c r="G256" s="17" t="s">
        <v>34351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39" t="s">
        <v>18739</v>
      </c>
      <c r="R256" s="39" t="s">
        <v>34279</v>
      </c>
      <c r="S256" s="39" t="s">
        <v>192</v>
      </c>
      <c r="T256" s="40">
        <v>1.1599999999999999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34311</v>
      </c>
      <c r="E257" s="17" t="s">
        <v>34351</v>
      </c>
      <c r="F257" s="17" t="s">
        <v>34311</v>
      </c>
      <c r="G257" s="17" t="s">
        <v>34351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42" t="s">
        <v>34312</v>
      </c>
      <c r="E258" s="42" t="s">
        <v>34352</v>
      </c>
      <c r="F258" s="17" t="s">
        <v>34312</v>
      </c>
      <c r="G258" s="17" t="s">
        <v>34352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39" t="s">
        <v>1659</v>
      </c>
      <c r="R258" s="39" t="s">
        <v>1660</v>
      </c>
      <c r="S258" s="39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34312</v>
      </c>
      <c r="E259" s="17" t="s">
        <v>34352</v>
      </c>
      <c r="F259" s="17" t="s">
        <v>34312</v>
      </c>
      <c r="G259" s="17" t="s">
        <v>34352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39" t="s">
        <v>698</v>
      </c>
      <c r="R259" s="39" t="s">
        <v>699</v>
      </c>
      <c r="S259" s="39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34312</v>
      </c>
      <c r="E260" s="17" t="s">
        <v>34352</v>
      </c>
      <c r="F260" s="17" t="s">
        <v>34312</v>
      </c>
      <c r="G260" s="17" t="s">
        <v>34352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39" t="s">
        <v>18730</v>
      </c>
      <c r="R260" s="39" t="s">
        <v>34278</v>
      </c>
      <c r="S260" s="39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34312</v>
      </c>
      <c r="E261" s="17" t="s">
        <v>34352</v>
      </c>
      <c r="F261" s="17" t="s">
        <v>34312</v>
      </c>
      <c r="G261" s="17" t="s">
        <v>34352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34312</v>
      </c>
      <c r="E262" s="17" t="s">
        <v>34352</v>
      </c>
      <c r="F262" s="17" t="s">
        <v>34312</v>
      </c>
      <c r="G262" s="17" t="s">
        <v>34352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34312</v>
      </c>
      <c r="E263" s="17" t="s">
        <v>34352</v>
      </c>
      <c r="F263" s="17" t="s">
        <v>34312</v>
      </c>
      <c r="G263" s="17" t="s">
        <v>34352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34312</v>
      </c>
      <c r="E264" s="17" t="s">
        <v>34352</v>
      </c>
      <c r="F264" s="17" t="s">
        <v>34312</v>
      </c>
      <c r="G264" s="17" t="s">
        <v>34352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39" t="s">
        <v>18739</v>
      </c>
      <c r="R264" s="39" t="s">
        <v>34279</v>
      </c>
      <c r="S264" s="39" t="s">
        <v>192</v>
      </c>
      <c r="T264" s="40">
        <v>1.1599999999999999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34312</v>
      </c>
      <c r="E265" s="17" t="s">
        <v>34352</v>
      </c>
      <c r="F265" s="17" t="s">
        <v>34312</v>
      </c>
      <c r="G265" s="17" t="s">
        <v>34352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42" t="s">
        <v>34313</v>
      </c>
      <c r="E266" s="42" t="s">
        <v>34353</v>
      </c>
      <c r="F266" s="17" t="s">
        <v>34313</v>
      </c>
      <c r="G266" s="17" t="s">
        <v>34353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39" t="s">
        <v>1659</v>
      </c>
      <c r="R266" s="39" t="s">
        <v>1660</v>
      </c>
      <c r="S266" s="39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34313</v>
      </c>
      <c r="E267" s="17" t="s">
        <v>34353</v>
      </c>
      <c r="F267" s="17" t="s">
        <v>34313</v>
      </c>
      <c r="G267" s="17" t="s">
        <v>34353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39" t="s">
        <v>698</v>
      </c>
      <c r="R267" s="39" t="s">
        <v>699</v>
      </c>
      <c r="S267" s="39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34313</v>
      </c>
      <c r="E268" s="17" t="s">
        <v>34353</v>
      </c>
      <c r="F268" s="17" t="s">
        <v>34313</v>
      </c>
      <c r="G268" s="17" t="s">
        <v>34353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39" t="s">
        <v>18730</v>
      </c>
      <c r="R268" s="39" t="s">
        <v>34278</v>
      </c>
      <c r="S268" s="39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34313</v>
      </c>
      <c r="E269" s="17" t="s">
        <v>34353</v>
      </c>
      <c r="F269" s="17" t="s">
        <v>34313</v>
      </c>
      <c r="G269" s="17" t="s">
        <v>34353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34313</v>
      </c>
      <c r="E270" s="17" t="s">
        <v>34353</v>
      </c>
      <c r="F270" s="17" t="s">
        <v>34313</v>
      </c>
      <c r="G270" s="17" t="s">
        <v>34353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34313</v>
      </c>
      <c r="E271" s="17" t="s">
        <v>34353</v>
      </c>
      <c r="F271" s="17" t="s">
        <v>34313</v>
      </c>
      <c r="G271" s="17" t="s">
        <v>34353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34313</v>
      </c>
      <c r="E272" s="17" t="s">
        <v>34353</v>
      </c>
      <c r="F272" s="17" t="s">
        <v>34313</v>
      </c>
      <c r="G272" s="17" t="s">
        <v>34353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39" t="s">
        <v>18739</v>
      </c>
      <c r="R272" s="39" t="s">
        <v>34279</v>
      </c>
      <c r="S272" s="39" t="s">
        <v>192</v>
      </c>
      <c r="T272" s="40">
        <v>1.1599999999999999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34313</v>
      </c>
      <c r="E273" s="17" t="s">
        <v>34353</v>
      </c>
      <c r="F273" s="17" t="s">
        <v>34313</v>
      </c>
      <c r="G273" s="17" t="s">
        <v>34353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42" t="s">
        <v>34314</v>
      </c>
      <c r="E274" s="42" t="s">
        <v>34354</v>
      </c>
      <c r="F274" s="17" t="s">
        <v>34314</v>
      </c>
      <c r="G274" s="17" t="s">
        <v>34354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39" t="s">
        <v>1659</v>
      </c>
      <c r="R274" s="39" t="s">
        <v>1660</v>
      </c>
      <c r="S274" s="39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34314</v>
      </c>
      <c r="E275" s="17" t="s">
        <v>34354</v>
      </c>
      <c r="F275" s="17" t="s">
        <v>34314</v>
      </c>
      <c r="G275" s="17" t="s">
        <v>34354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39" t="s">
        <v>698</v>
      </c>
      <c r="R275" s="39" t="s">
        <v>699</v>
      </c>
      <c r="S275" s="39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34314</v>
      </c>
      <c r="E276" s="17" t="s">
        <v>34354</v>
      </c>
      <c r="F276" s="17" t="s">
        <v>34314</v>
      </c>
      <c r="G276" s="17" t="s">
        <v>34354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39" t="s">
        <v>18730</v>
      </c>
      <c r="R276" s="39" t="s">
        <v>34278</v>
      </c>
      <c r="S276" s="39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34314</v>
      </c>
      <c r="E277" s="17" t="s">
        <v>34354</v>
      </c>
      <c r="F277" s="17" t="s">
        <v>34314</v>
      </c>
      <c r="G277" s="17" t="s">
        <v>34354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34314</v>
      </c>
      <c r="E278" s="17" t="s">
        <v>34354</v>
      </c>
      <c r="F278" s="17" t="s">
        <v>34314</v>
      </c>
      <c r="G278" s="17" t="s">
        <v>34354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34314</v>
      </c>
      <c r="E279" s="17" t="s">
        <v>34354</v>
      </c>
      <c r="F279" s="17" t="s">
        <v>34314</v>
      </c>
      <c r="G279" s="17" t="s">
        <v>34354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34314</v>
      </c>
      <c r="E280" s="17" t="s">
        <v>34354</v>
      </c>
      <c r="F280" s="17" t="s">
        <v>34314</v>
      </c>
      <c r="G280" s="17" t="s">
        <v>34354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39" t="s">
        <v>18739</v>
      </c>
      <c r="R280" s="39" t="s">
        <v>34279</v>
      </c>
      <c r="S280" s="39" t="s">
        <v>192</v>
      </c>
      <c r="T280" s="40">
        <v>1.1599999999999999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34314</v>
      </c>
      <c r="E281" s="17" t="s">
        <v>34354</v>
      </c>
      <c r="F281" s="17" t="s">
        <v>34314</v>
      </c>
      <c r="G281" s="17" t="s">
        <v>34354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42" t="s">
        <v>34315</v>
      </c>
      <c r="E282" s="42" t="s">
        <v>34355</v>
      </c>
      <c r="F282" s="17" t="s">
        <v>34315</v>
      </c>
      <c r="G282" s="17" t="s">
        <v>34355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39" t="s">
        <v>1659</v>
      </c>
      <c r="R282" s="39" t="s">
        <v>1660</v>
      </c>
      <c r="S282" s="39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34315</v>
      </c>
      <c r="E283" s="17" t="s">
        <v>34355</v>
      </c>
      <c r="F283" s="17" t="s">
        <v>34315</v>
      </c>
      <c r="G283" s="17" t="s">
        <v>34355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39" t="s">
        <v>698</v>
      </c>
      <c r="R283" s="39" t="s">
        <v>699</v>
      </c>
      <c r="S283" s="39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34315</v>
      </c>
      <c r="E284" s="17" t="s">
        <v>34355</v>
      </c>
      <c r="F284" s="17" t="s">
        <v>34315</v>
      </c>
      <c r="G284" s="17" t="s">
        <v>34355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39" t="s">
        <v>18730</v>
      </c>
      <c r="R284" s="39" t="s">
        <v>34278</v>
      </c>
      <c r="S284" s="39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34315</v>
      </c>
      <c r="E285" s="17" t="s">
        <v>34355</v>
      </c>
      <c r="F285" s="17" t="s">
        <v>34315</v>
      </c>
      <c r="G285" s="17" t="s">
        <v>34355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34315</v>
      </c>
      <c r="E286" s="17" t="s">
        <v>34355</v>
      </c>
      <c r="F286" s="17" t="s">
        <v>34315</v>
      </c>
      <c r="G286" s="17" t="s">
        <v>34355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34315</v>
      </c>
      <c r="E287" s="17" t="s">
        <v>34355</v>
      </c>
      <c r="F287" s="17" t="s">
        <v>34315</v>
      </c>
      <c r="G287" s="17" t="s">
        <v>34355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34315</v>
      </c>
      <c r="E288" s="17" t="s">
        <v>34355</v>
      </c>
      <c r="F288" s="17" t="s">
        <v>34315</v>
      </c>
      <c r="G288" s="17" t="s">
        <v>34355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39" t="s">
        <v>18739</v>
      </c>
      <c r="R288" s="39" t="s">
        <v>34279</v>
      </c>
      <c r="S288" s="39" t="s">
        <v>192</v>
      </c>
      <c r="T288" s="40">
        <v>1.1599999999999999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34315</v>
      </c>
      <c r="E289" s="17" t="s">
        <v>34355</v>
      </c>
      <c r="F289" s="17" t="s">
        <v>34315</v>
      </c>
      <c r="G289" s="17" t="s">
        <v>34355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42" t="s">
        <v>34316</v>
      </c>
      <c r="E290" s="42" t="s">
        <v>34356</v>
      </c>
      <c r="F290" s="17" t="s">
        <v>34316</v>
      </c>
      <c r="G290" s="17" t="s">
        <v>34356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34316</v>
      </c>
      <c r="E291" s="17" t="s">
        <v>34356</v>
      </c>
      <c r="F291" s="17" t="s">
        <v>34316</v>
      </c>
      <c r="G291" s="17" t="s">
        <v>34356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34316</v>
      </c>
      <c r="E292" s="17" t="s">
        <v>34356</v>
      </c>
      <c r="F292" s="17" t="s">
        <v>34316</v>
      </c>
      <c r="G292" s="17" t="s">
        <v>34356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18730</v>
      </c>
      <c r="R292" s="39" t="s">
        <v>34278</v>
      </c>
      <c r="S292" s="39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34316</v>
      </c>
      <c r="E293" s="17" t="s">
        <v>34356</v>
      </c>
      <c r="F293" s="17" t="s">
        <v>34316</v>
      </c>
      <c r="G293" s="17" t="s">
        <v>34356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34316</v>
      </c>
      <c r="E294" s="17" t="s">
        <v>34356</v>
      </c>
      <c r="F294" s="17" t="s">
        <v>34316</v>
      </c>
      <c r="G294" s="17" t="s">
        <v>34356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34316</v>
      </c>
      <c r="E295" s="17" t="s">
        <v>34356</v>
      </c>
      <c r="F295" s="17" t="s">
        <v>34316</v>
      </c>
      <c r="G295" s="17" t="s">
        <v>34356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34316</v>
      </c>
      <c r="E296" s="17" t="s">
        <v>34356</v>
      </c>
      <c r="F296" s="17" t="s">
        <v>34316</v>
      </c>
      <c r="G296" s="17" t="s">
        <v>34356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18739</v>
      </c>
      <c r="R296" s="39" t="s">
        <v>34279</v>
      </c>
      <c r="S296" s="39" t="s">
        <v>192</v>
      </c>
      <c r="T296" s="40">
        <v>1.1599999999999999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34316</v>
      </c>
      <c r="E297" s="17" t="s">
        <v>34356</v>
      </c>
      <c r="F297" s="17" t="s">
        <v>34316</v>
      </c>
      <c r="G297" s="17" t="s">
        <v>34356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42" t="s">
        <v>34317</v>
      </c>
      <c r="E298" s="42" t="s">
        <v>34357</v>
      </c>
      <c r="F298" s="17" t="s">
        <v>34317</v>
      </c>
      <c r="G298" s="17" t="s">
        <v>34357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39" t="s">
        <v>1659</v>
      </c>
      <c r="R298" s="39" t="s">
        <v>1660</v>
      </c>
      <c r="S298" s="39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34317</v>
      </c>
      <c r="E299" s="17" t="s">
        <v>34357</v>
      </c>
      <c r="F299" s="17" t="s">
        <v>34317</v>
      </c>
      <c r="G299" s="17" t="s">
        <v>34357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39" t="s">
        <v>698</v>
      </c>
      <c r="R299" s="39" t="s">
        <v>699</v>
      </c>
      <c r="S299" s="39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34317</v>
      </c>
      <c r="E300" s="17" t="s">
        <v>34357</v>
      </c>
      <c r="F300" s="17" t="s">
        <v>34317</v>
      </c>
      <c r="G300" s="17" t="s">
        <v>34357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39" t="s">
        <v>18730</v>
      </c>
      <c r="R300" s="39" t="s">
        <v>34278</v>
      </c>
      <c r="S300" s="39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34317</v>
      </c>
      <c r="E301" s="17" t="s">
        <v>34357</v>
      </c>
      <c r="F301" s="17" t="s">
        <v>34317</v>
      </c>
      <c r="G301" s="17" t="s">
        <v>34357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34317</v>
      </c>
      <c r="E302" s="17" t="s">
        <v>34357</v>
      </c>
      <c r="F302" s="17" t="s">
        <v>34317</v>
      </c>
      <c r="G302" s="17" t="s">
        <v>34357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34317</v>
      </c>
      <c r="E303" s="17" t="s">
        <v>34357</v>
      </c>
      <c r="F303" s="17" t="s">
        <v>34317</v>
      </c>
      <c r="G303" s="17" t="s">
        <v>34357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34317</v>
      </c>
      <c r="E304" s="17" t="s">
        <v>34357</v>
      </c>
      <c r="F304" s="17" t="s">
        <v>34317</v>
      </c>
      <c r="G304" s="17" t="s">
        <v>34357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39" t="s">
        <v>18739</v>
      </c>
      <c r="R304" s="39" t="s">
        <v>34279</v>
      </c>
      <c r="S304" s="39" t="s">
        <v>192</v>
      </c>
      <c r="T304" s="40">
        <v>1.1599999999999999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34317</v>
      </c>
      <c r="E305" s="17" t="s">
        <v>34357</v>
      </c>
      <c r="F305" s="17" t="s">
        <v>34317</v>
      </c>
      <c r="G305" s="17" t="s">
        <v>34357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42" t="s">
        <v>34318</v>
      </c>
      <c r="E306" s="42" t="s">
        <v>34358</v>
      </c>
      <c r="F306" s="17" t="s">
        <v>34318</v>
      </c>
      <c r="G306" s="17" t="s">
        <v>34358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39" t="s">
        <v>1659</v>
      </c>
      <c r="R306" s="39" t="s">
        <v>1660</v>
      </c>
      <c r="S306" s="39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34318</v>
      </c>
      <c r="E307" s="17" t="s">
        <v>34358</v>
      </c>
      <c r="F307" s="17" t="s">
        <v>34318</v>
      </c>
      <c r="G307" s="17" t="s">
        <v>34358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39" t="s">
        <v>698</v>
      </c>
      <c r="R307" s="39" t="s">
        <v>699</v>
      </c>
      <c r="S307" s="39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34318</v>
      </c>
      <c r="E308" s="17" t="s">
        <v>34358</v>
      </c>
      <c r="F308" s="17" t="s">
        <v>34318</v>
      </c>
      <c r="G308" s="17" t="s">
        <v>34358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39" t="s">
        <v>18730</v>
      </c>
      <c r="R308" s="39" t="s">
        <v>34278</v>
      </c>
      <c r="S308" s="39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34318</v>
      </c>
      <c r="E309" s="17" t="s">
        <v>34358</v>
      </c>
      <c r="F309" s="17" t="s">
        <v>34318</v>
      </c>
      <c r="G309" s="17" t="s">
        <v>34358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34318</v>
      </c>
      <c r="E310" s="17" t="s">
        <v>34358</v>
      </c>
      <c r="F310" s="17" t="s">
        <v>34318</v>
      </c>
      <c r="G310" s="17" t="s">
        <v>34358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34318</v>
      </c>
      <c r="E311" s="17" t="s">
        <v>34358</v>
      </c>
      <c r="F311" s="17" t="s">
        <v>34318</v>
      </c>
      <c r="G311" s="17" t="s">
        <v>34358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34318</v>
      </c>
      <c r="E312" s="17" t="s">
        <v>34358</v>
      </c>
      <c r="F312" s="17" t="s">
        <v>34318</v>
      </c>
      <c r="G312" s="17" t="s">
        <v>34358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39" t="s">
        <v>18739</v>
      </c>
      <c r="R312" s="39" t="s">
        <v>34279</v>
      </c>
      <c r="S312" s="39" t="s">
        <v>192</v>
      </c>
      <c r="T312" s="40">
        <v>1.1599999999999999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34318</v>
      </c>
      <c r="E313" s="17" t="s">
        <v>34358</v>
      </c>
      <c r="F313" s="17" t="s">
        <v>34318</v>
      </c>
      <c r="G313" s="17" t="s">
        <v>34358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42" t="s">
        <v>34319</v>
      </c>
      <c r="E314" s="42" t="s">
        <v>34359</v>
      </c>
      <c r="F314" s="17" t="s">
        <v>34319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39" t="s">
        <v>1659</v>
      </c>
      <c r="R314" s="39" t="s">
        <v>1660</v>
      </c>
      <c r="S314" s="39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34319</v>
      </c>
      <c r="E315" s="17" t="s">
        <v>34359</v>
      </c>
      <c r="F315" s="17" t="s">
        <v>34319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39" t="s">
        <v>698</v>
      </c>
      <c r="R315" s="39" t="s">
        <v>699</v>
      </c>
      <c r="S315" s="39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34319</v>
      </c>
      <c r="E316" s="17" t="s">
        <v>34359</v>
      </c>
      <c r="F316" s="17" t="s">
        <v>34319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39" t="s">
        <v>18730</v>
      </c>
      <c r="R316" s="39" t="s">
        <v>34278</v>
      </c>
      <c r="S316" s="39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34319</v>
      </c>
      <c r="E317" s="17" t="s">
        <v>34359</v>
      </c>
      <c r="F317" s="17" t="s">
        <v>34319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34319</v>
      </c>
      <c r="E318" s="17" t="s">
        <v>34359</v>
      </c>
      <c r="F318" s="17" t="s">
        <v>34319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34319</v>
      </c>
      <c r="E319" s="17" t="s">
        <v>34359</v>
      </c>
      <c r="F319" s="17" t="s">
        <v>34319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34319</v>
      </c>
      <c r="E320" s="17" t="s">
        <v>34359</v>
      </c>
      <c r="F320" s="17" t="s">
        <v>34319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39" t="s">
        <v>18739</v>
      </c>
      <c r="R320" s="39" t="s">
        <v>34279</v>
      </c>
      <c r="S320" s="39" t="s">
        <v>192</v>
      </c>
      <c r="T320" s="40">
        <v>1.1599999999999999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34319</v>
      </c>
      <c r="E321" s="17" t="s">
        <v>34359</v>
      </c>
      <c r="F321" s="17" t="s">
        <v>34319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2024-03-30T06:31:24Z</dcterms:modified>
</cp:coreProperties>
</file>