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H360" i="2" s="1"/>
  <c r="AF360" i="2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X354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Z353" i="2" s="1"/>
  <c r="AC353" i="2" s="1"/>
  <c r="AC354" i="2" s="1"/>
  <c r="AC355" i="2" s="1"/>
  <c r="AC356" i="2" s="1"/>
  <c r="AC357" i="2" s="1"/>
  <c r="AC358" i="2" s="1"/>
  <c r="AC359" i="2" s="1"/>
  <c r="AC360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Y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AH344" i="2" s="1"/>
  <c r="X344" i="2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D338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AH335" i="2" s="1"/>
  <c r="X335" i="2"/>
  <c r="Z335" i="2" s="1"/>
  <c r="AC335" i="2" s="1"/>
  <c r="AC336" i="2" s="1"/>
  <c r="AC337" i="2" s="1"/>
  <c r="AC338" i="2" s="1"/>
  <c r="AC339" i="2" s="1"/>
  <c r="AC340" i="2" s="1"/>
  <c r="AC341" i="2" s="1"/>
  <c r="AC342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H329" i="2" s="1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Z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H322" i="2" s="1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H315" i="2" s="1"/>
  <c r="AF315" i="2"/>
  <c r="AG314" i="2"/>
  <c r="AF314" i="2"/>
  <c r="AG313" i="2"/>
  <c r="AF313" i="2"/>
  <c r="AG312" i="2"/>
  <c r="AF312" i="2"/>
  <c r="AH312" i="2" s="1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H303" i="2" s="1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Z299" i="2" s="1"/>
  <c r="AC299" i="2" s="1"/>
  <c r="AC300" i="2" s="1"/>
  <c r="AC301" i="2" s="1"/>
  <c r="AC302" i="2" s="1"/>
  <c r="AC303" i="2" s="1"/>
  <c r="AC304" i="2" s="1"/>
  <c r="AC305" i="2" s="1"/>
  <c r="AC306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H296" i="2" s="1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X292" i="2" s="1"/>
  <c r="AA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H270" i="2" s="1"/>
  <c r="AF270" i="2"/>
  <c r="AG269" i="2"/>
  <c r="AF269" i="2"/>
  <c r="AG268" i="2"/>
  <c r="AF268" i="2"/>
  <c r="AG267" i="2"/>
  <c r="AF267" i="2"/>
  <c r="AG266" i="2"/>
  <c r="AF266" i="2"/>
  <c r="AD266" i="2"/>
  <c r="AG265" i="2"/>
  <c r="Z265" i="2"/>
  <c r="AG264" i="2"/>
  <c r="AF264" i="2"/>
  <c r="X264" i="2"/>
  <c r="Y264" i="2" s="1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H263" i="2" s="1"/>
  <c r="AF263" i="2"/>
  <c r="X263" i="2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AA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AH254" i="2" s="1"/>
  <c r="X254" i="2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C247" i="2"/>
  <c r="C248" i="2" s="1"/>
  <c r="C249" i="2" s="1"/>
  <c r="C250" i="2" s="1"/>
  <c r="C251" i="2" s="1"/>
  <c r="C252" i="2" s="1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D248" i="2" s="1"/>
  <c r="D249" i="2" s="1"/>
  <c r="C246" i="2"/>
  <c r="B246" i="2"/>
  <c r="B247" i="2" s="1"/>
  <c r="B248" i="2" s="1"/>
  <c r="B249" i="2" s="1"/>
  <c r="B250" i="2" s="1"/>
  <c r="B251" i="2" s="1"/>
  <c r="B252" i="2" s="1"/>
  <c r="AG245" i="2"/>
  <c r="AF245" i="2"/>
  <c r="X245" i="2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AA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Z209" i="2" s="1"/>
  <c r="AC209" i="2" s="1"/>
  <c r="AC210" i="2" s="1"/>
  <c r="AC211" i="2" s="1"/>
  <c r="AC212" i="2" s="1"/>
  <c r="AC213" i="2" s="1"/>
  <c r="AC214" i="2" s="1"/>
  <c r="AC215" i="2" s="1"/>
  <c r="AC216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AA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D122" i="2" s="1"/>
  <c r="X122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H95" i="2" s="1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X93" i="2" s="1"/>
  <c r="Y93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H79" i="2" s="1"/>
  <c r="AG78" i="2"/>
  <c r="AF78" i="2"/>
  <c r="AG77" i="2"/>
  <c r="AF77" i="2"/>
  <c r="AH77" i="2" s="1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H69" i="2" s="1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AH65" i="2" s="1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H60" i="2" s="1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AH56" i="2" s="1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H53" i="2" s="1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Y29" i="2" s="1"/>
  <c r="AB29" i="2" s="1"/>
  <c r="AB30" i="2" s="1"/>
  <c r="AB31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H24" i="2" s="1"/>
  <c r="AG23" i="2"/>
  <c r="AF23" i="2"/>
  <c r="AH23" i="2" s="1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H15" i="2" s="1"/>
  <c r="AG14" i="2"/>
  <c r="AF14" i="2"/>
  <c r="AH14" i="2" s="1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40" i="2" l="1"/>
  <c r="AH142" i="2"/>
  <c r="AH197" i="2"/>
  <c r="Z227" i="2"/>
  <c r="AC227" i="2" s="1"/>
  <c r="AC228" i="2" s="1"/>
  <c r="AC229" i="2" s="1"/>
  <c r="AC230" i="2" s="1"/>
  <c r="AC231" i="2" s="1"/>
  <c r="AC232" i="2" s="1"/>
  <c r="AC233" i="2" s="1"/>
  <c r="AC234" i="2" s="1"/>
  <c r="AH276" i="2"/>
  <c r="AH304" i="2"/>
  <c r="AH317" i="2"/>
  <c r="AH26" i="2"/>
  <c r="AH30" i="2"/>
  <c r="AH34" i="2"/>
  <c r="AH152" i="2"/>
  <c r="AH156" i="2"/>
  <c r="AH165" i="2"/>
  <c r="AH188" i="2"/>
  <c r="AH207" i="2"/>
  <c r="AH216" i="2"/>
  <c r="AH261" i="2"/>
  <c r="AH17" i="2"/>
  <c r="AA93" i="2"/>
  <c r="AH151" i="2"/>
  <c r="AH302" i="2"/>
  <c r="AA92" i="2"/>
  <c r="AH111" i="2"/>
  <c r="AH143" i="2"/>
  <c r="AH340" i="2"/>
  <c r="AH359" i="2"/>
  <c r="AH48" i="2"/>
  <c r="AH11" i="2"/>
  <c r="AH20" i="2"/>
  <c r="AH68" i="2"/>
  <c r="AH102" i="2"/>
  <c r="AH159" i="2"/>
  <c r="AH161" i="2"/>
  <c r="AH164" i="2"/>
  <c r="AA191" i="2"/>
  <c r="AH198" i="2"/>
  <c r="AH224" i="2"/>
  <c r="AH241" i="2"/>
  <c r="AH275" i="2"/>
  <c r="AH33" i="2"/>
  <c r="AH42" i="2"/>
  <c r="AH59" i="2"/>
  <c r="AH101" i="2"/>
  <c r="AH131" i="2"/>
  <c r="AH133" i="2"/>
  <c r="AH150" i="2"/>
  <c r="AH232" i="2"/>
  <c r="AH234" i="2"/>
  <c r="D274" i="2"/>
  <c r="D275" i="2" s="1"/>
  <c r="AH251" i="2"/>
  <c r="AH287" i="2"/>
  <c r="AH43" i="2"/>
  <c r="AH80" i="2"/>
  <c r="AH132" i="2"/>
  <c r="Y155" i="2"/>
  <c r="AB155" i="2" s="1"/>
  <c r="AB156" i="2" s="1"/>
  <c r="AB157" i="2" s="1"/>
  <c r="AH210" i="2"/>
  <c r="X228" i="2"/>
  <c r="AA228" i="2" s="1"/>
  <c r="Z229" i="2"/>
  <c r="Z236" i="2"/>
  <c r="AC236" i="2" s="1"/>
  <c r="AC237" i="2" s="1"/>
  <c r="AC238" i="2" s="1"/>
  <c r="AC239" i="2" s="1"/>
  <c r="AC240" i="2" s="1"/>
  <c r="AC241" i="2" s="1"/>
  <c r="AC242" i="2" s="1"/>
  <c r="AC243" i="2" s="1"/>
  <c r="AH259" i="2"/>
  <c r="AH264" i="2"/>
  <c r="AH288" i="2"/>
  <c r="AH291" i="2"/>
  <c r="AH295" i="2"/>
  <c r="AH311" i="2"/>
  <c r="AH324" i="2"/>
  <c r="AH327" i="2"/>
  <c r="AH331" i="2"/>
  <c r="AH353" i="2"/>
  <c r="AH107" i="2"/>
  <c r="Y119" i="2"/>
  <c r="AB119" i="2" s="1"/>
  <c r="AB120" i="2" s="1"/>
  <c r="AB121" i="2" s="1"/>
  <c r="AH231" i="2"/>
  <c r="AH236" i="2"/>
  <c r="AH250" i="2"/>
  <c r="AH308" i="2"/>
  <c r="AH326" i="2"/>
  <c r="AH339" i="2"/>
  <c r="AH348" i="2"/>
  <c r="AH35" i="2"/>
  <c r="AA119" i="2"/>
  <c r="Y137" i="2"/>
  <c r="AB137" i="2" s="1"/>
  <c r="AB138" i="2" s="1"/>
  <c r="AB139" i="2" s="1"/>
  <c r="AH144" i="2"/>
  <c r="AA173" i="2"/>
  <c r="AH174" i="2"/>
  <c r="AH272" i="2"/>
  <c r="AH282" i="2"/>
  <c r="AH16" i="2"/>
  <c r="AH18" i="2"/>
  <c r="AH25" i="2"/>
  <c r="AH27" i="2"/>
  <c r="AH39" i="2"/>
  <c r="AH52" i="2"/>
  <c r="AH61" i="2"/>
  <c r="AH63" i="2"/>
  <c r="AH70" i="2"/>
  <c r="AH72" i="2"/>
  <c r="AH83" i="2"/>
  <c r="AH97" i="2"/>
  <c r="AH99" i="2"/>
  <c r="AH126" i="2"/>
  <c r="AH138" i="2"/>
  <c r="AH147" i="2"/>
  <c r="AH185" i="2"/>
  <c r="AH187" i="2"/>
  <c r="AH194" i="2"/>
  <c r="AH196" i="2"/>
  <c r="AH205" i="2"/>
  <c r="AH212" i="2"/>
  <c r="AH225" i="2"/>
  <c r="AH243" i="2"/>
  <c r="AH269" i="2"/>
  <c r="AH279" i="2"/>
  <c r="AH286" i="2"/>
  <c r="AH305" i="2"/>
  <c r="AH74" i="2"/>
  <c r="AH78" i="2"/>
  <c r="AH119" i="2"/>
  <c r="AH155" i="2"/>
  <c r="AH167" i="2"/>
  <c r="AH258" i="2"/>
  <c r="AH260" i="2"/>
  <c r="AH309" i="2"/>
  <c r="AH321" i="2"/>
  <c r="AH330" i="2"/>
  <c r="AH354" i="2"/>
  <c r="AH38" i="2"/>
  <c r="AH88" i="2"/>
  <c r="AH90" i="2"/>
  <c r="AH96" i="2"/>
  <c r="AH123" i="2"/>
  <c r="AH125" i="2"/>
  <c r="AH141" i="2"/>
  <c r="AH146" i="2"/>
  <c r="AH169" i="2"/>
  <c r="AH171" i="2"/>
  <c r="AH177" i="2"/>
  <c r="AH179" i="2"/>
  <c r="AH186" i="2"/>
  <c r="AH191" i="2"/>
  <c r="AH195" i="2"/>
  <c r="AH215" i="2"/>
  <c r="AH268" i="2"/>
  <c r="AH285" i="2"/>
  <c r="AH294" i="2"/>
  <c r="AH306" i="2"/>
  <c r="AH318" i="2"/>
  <c r="AH347" i="2"/>
  <c r="AH349" i="2"/>
  <c r="AH351" i="2"/>
  <c r="AA353" i="2"/>
  <c r="D355" i="2"/>
  <c r="D356" i="2" s="1"/>
  <c r="X337" i="2"/>
  <c r="Y326" i="2"/>
  <c r="AB326" i="2" s="1"/>
  <c r="AB327" i="2" s="1"/>
  <c r="AB328" i="2" s="1"/>
  <c r="AA326" i="2"/>
  <c r="AA299" i="2"/>
  <c r="Y299" i="2"/>
  <c r="AB299" i="2" s="1"/>
  <c r="AB300" i="2" s="1"/>
  <c r="AB301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3" i="2"/>
  <c r="D294" i="2" s="1"/>
  <c r="X294" i="2" s="1"/>
  <c r="AA294" i="2" s="1"/>
  <c r="Y292" i="2"/>
  <c r="D256" i="2"/>
  <c r="D257" i="2" s="1"/>
  <c r="AA227" i="2"/>
  <c r="Z200" i="2"/>
  <c r="AC200" i="2" s="1"/>
  <c r="AC201" i="2" s="1"/>
  <c r="AC202" i="2" s="1"/>
  <c r="AC203" i="2" s="1"/>
  <c r="AC204" i="2" s="1"/>
  <c r="AC205" i="2" s="1"/>
  <c r="AC206" i="2" s="1"/>
  <c r="AC207" i="2" s="1"/>
  <c r="Y191" i="2"/>
  <c r="AB191" i="2" s="1"/>
  <c r="AB192" i="2" s="1"/>
  <c r="AB193" i="2" s="1"/>
  <c r="AB194" i="2" s="1"/>
  <c r="AB195" i="2" s="1"/>
  <c r="AB196" i="2" s="1"/>
  <c r="AB197" i="2" s="1"/>
  <c r="AB198" i="2" s="1"/>
  <c r="Y173" i="2"/>
  <c r="AB173" i="2" s="1"/>
  <c r="AB174" i="2" s="1"/>
  <c r="AB175" i="2" s="1"/>
  <c r="D166" i="2"/>
  <c r="Y165" i="2"/>
  <c r="AA155" i="2"/>
  <c r="AA137" i="2"/>
  <c r="AH32" i="2"/>
  <c r="Z281" i="2"/>
  <c r="AC281" i="2" s="1"/>
  <c r="AC282" i="2" s="1"/>
  <c r="AC283" i="2" s="1"/>
  <c r="AC284" i="2" s="1"/>
  <c r="AC285" i="2" s="1"/>
  <c r="AC286" i="2" s="1"/>
  <c r="AC287" i="2" s="1"/>
  <c r="AC288" i="2" s="1"/>
  <c r="AA281" i="2"/>
  <c r="X309" i="2"/>
  <c r="D310" i="2"/>
  <c r="AH47" i="2"/>
  <c r="AH50" i="2"/>
  <c r="AA11" i="2"/>
  <c r="AH12" i="2"/>
  <c r="AA20" i="2"/>
  <c r="AH21" i="2"/>
  <c r="AH29" i="2"/>
  <c r="AH36" i="2"/>
  <c r="Y38" i="2"/>
  <c r="AB38" i="2" s="1"/>
  <c r="AB39" i="2" s="1"/>
  <c r="AB40" i="2" s="1"/>
  <c r="AH41" i="2"/>
  <c r="AH44" i="2"/>
  <c r="AH51" i="2"/>
  <c r="AH54" i="2"/>
  <c r="AA56" i="2"/>
  <c r="AH57" i="2"/>
  <c r="AA65" i="2"/>
  <c r="AH66" i="2"/>
  <c r="AA74" i="2"/>
  <c r="AH75" i="2"/>
  <c r="AH87" i="2"/>
  <c r="Z92" i="2"/>
  <c r="AC92" i="2" s="1"/>
  <c r="AC93" i="2" s="1"/>
  <c r="AC94" i="2" s="1"/>
  <c r="AC95" i="2" s="1"/>
  <c r="AC96" i="2" s="1"/>
  <c r="AC97" i="2" s="1"/>
  <c r="AC98" i="2" s="1"/>
  <c r="AC99" i="2" s="1"/>
  <c r="Z93" i="2"/>
  <c r="D94" i="2"/>
  <c r="D95" i="2" s="1"/>
  <c r="X95" i="2" s="1"/>
  <c r="Z95" i="2" s="1"/>
  <c r="AH98" i="2"/>
  <c r="AH115" i="2"/>
  <c r="AH178" i="2"/>
  <c r="AH203" i="2"/>
  <c r="AH219" i="2"/>
  <c r="AH233" i="2"/>
  <c r="D139" i="2"/>
  <c r="Y182" i="2"/>
  <c r="AB182" i="2" s="1"/>
  <c r="AB183" i="2" s="1"/>
  <c r="AB184" i="2" s="1"/>
  <c r="AA182" i="2"/>
  <c r="D211" i="2"/>
  <c r="X210" i="2"/>
  <c r="AA210" i="2" s="1"/>
  <c r="Y245" i="2"/>
  <c r="AB245" i="2" s="1"/>
  <c r="AB246" i="2" s="1"/>
  <c r="AB247" i="2" s="1"/>
  <c r="AA245" i="2"/>
  <c r="Z245" i="2"/>
  <c r="AC245" i="2" s="1"/>
  <c r="AC246" i="2" s="1"/>
  <c r="AC247" i="2" s="1"/>
  <c r="AC248" i="2" s="1"/>
  <c r="AC249" i="2" s="1"/>
  <c r="AC250" i="2" s="1"/>
  <c r="AC251" i="2" s="1"/>
  <c r="AC252" i="2" s="1"/>
  <c r="AH246" i="2"/>
  <c r="D339" i="2"/>
  <c r="X339" i="2" s="1"/>
  <c r="Y339" i="2" s="1"/>
  <c r="X338" i="2"/>
  <c r="AH45" i="2"/>
  <c r="AH62" i="2"/>
  <c r="AH71" i="2"/>
  <c r="AH81" i="2"/>
  <c r="AH84" i="2"/>
  <c r="AH86" i="2"/>
  <c r="AH89" i="2"/>
  <c r="AH92" i="2"/>
  <c r="AH104" i="2"/>
  <c r="AA146" i="2"/>
  <c r="Y146" i="2"/>
  <c r="AB146" i="2" s="1"/>
  <c r="AB147" i="2" s="1"/>
  <c r="AB148" i="2" s="1"/>
  <c r="D157" i="2"/>
  <c r="X157" i="2" s="1"/>
  <c r="X156" i="2"/>
  <c r="Z156" i="2" s="1"/>
  <c r="AH213" i="2"/>
  <c r="D220" i="2"/>
  <c r="X219" i="2"/>
  <c r="Y219" i="2" s="1"/>
  <c r="AH106" i="2"/>
  <c r="AH114" i="2"/>
  <c r="AH117" i="2"/>
  <c r="AH122" i="2"/>
  <c r="AA129" i="2"/>
  <c r="AH135" i="2"/>
  <c r="AH137" i="2"/>
  <c r="AH158" i="2"/>
  <c r="AH170" i="2"/>
  <c r="X174" i="2"/>
  <c r="Z174" i="2" s="1"/>
  <c r="AH189" i="2"/>
  <c r="AH192" i="2"/>
  <c r="AA200" i="2"/>
  <c r="AH204" i="2"/>
  <c r="AA209" i="2"/>
  <c r="AH221" i="2"/>
  <c r="AH223" i="2"/>
  <c r="Y236" i="2"/>
  <c r="AB236" i="2" s="1"/>
  <c r="AB237" i="2" s="1"/>
  <c r="AB238" i="2" s="1"/>
  <c r="AD238" i="2" s="1"/>
  <c r="T238" i="2" s="1"/>
  <c r="AF238" i="2" s="1"/>
  <c r="AH238" i="2" s="1"/>
  <c r="AH240" i="2"/>
  <c r="AH242" i="2"/>
  <c r="AH267" i="2"/>
  <c r="AH277" i="2"/>
  <c r="AH281" i="2"/>
  <c r="AH284" i="2"/>
  <c r="Y290" i="2"/>
  <c r="AB290" i="2" s="1"/>
  <c r="AB291" i="2" s="1"/>
  <c r="AB292" i="2" s="1"/>
  <c r="AD292" i="2" s="1"/>
  <c r="T292" i="2" s="1"/>
  <c r="AF292" i="2" s="1"/>
  <c r="AH292" i="2" s="1"/>
  <c r="AH290" i="2"/>
  <c r="AH297" i="2"/>
  <c r="AH299" i="2"/>
  <c r="AH314" i="2"/>
  <c r="AH320" i="2"/>
  <c r="AH332" i="2"/>
  <c r="AH342" i="2"/>
  <c r="Z345" i="2"/>
  <c r="D346" i="2"/>
  <c r="D347" i="2" s="1"/>
  <c r="X347" i="2" s="1"/>
  <c r="AH356" i="2"/>
  <c r="AH358" i="2"/>
  <c r="AA345" i="2"/>
  <c r="AH108" i="2"/>
  <c r="AH110" i="2"/>
  <c r="AH113" i="2"/>
  <c r="AH116" i="2"/>
  <c r="AH120" i="2"/>
  <c r="AH124" i="2"/>
  <c r="AH128" i="2"/>
  <c r="AH160" i="2"/>
  <c r="AH162" i="2"/>
  <c r="AH173" i="2"/>
  <c r="AH182" i="2"/>
  <c r="AH183" i="2"/>
  <c r="AH209" i="2"/>
  <c r="AH218" i="2"/>
  <c r="AH228" i="2"/>
  <c r="AH249" i="2"/>
  <c r="AH257" i="2"/>
  <c r="AH266" i="2"/>
  <c r="AH273" i="2"/>
  <c r="AH278" i="2"/>
  <c r="X318" i="2"/>
  <c r="Y318" i="2" s="1"/>
  <c r="AH323" i="2"/>
  <c r="AH341" i="2"/>
  <c r="Y353" i="2"/>
  <c r="AB353" i="2" s="1"/>
  <c r="AB354" i="2" s="1"/>
  <c r="AB355" i="2" s="1"/>
  <c r="AH357" i="2"/>
  <c r="Z129" i="2"/>
  <c r="D130" i="2"/>
  <c r="Z110" i="2"/>
  <c r="AC110" i="2" s="1"/>
  <c r="AC111" i="2" s="1"/>
  <c r="AC112" i="2" s="1"/>
  <c r="AC113" i="2" s="1"/>
  <c r="AC114" i="2" s="1"/>
  <c r="AC115" i="2" s="1"/>
  <c r="AC116" i="2" s="1"/>
  <c r="AC117" i="2" s="1"/>
  <c r="AA110" i="2"/>
  <c r="Y83" i="2"/>
  <c r="AB83" i="2" s="1"/>
  <c r="AB84" i="2" s="1"/>
  <c r="AB85" i="2" s="1"/>
  <c r="Z83" i="2"/>
  <c r="AC83" i="2" s="1"/>
  <c r="AC84" i="2" s="1"/>
  <c r="AC85" i="2" s="1"/>
  <c r="AC86" i="2" s="1"/>
  <c r="AC87" i="2" s="1"/>
  <c r="AC88" i="2" s="1"/>
  <c r="AC89" i="2" s="1"/>
  <c r="AC90" i="2" s="1"/>
  <c r="Y74" i="2"/>
  <c r="AB74" i="2" s="1"/>
  <c r="AB75" i="2" s="1"/>
  <c r="AB76" i="2" s="1"/>
  <c r="Y65" i="2"/>
  <c r="AB65" i="2" s="1"/>
  <c r="AB66" i="2" s="1"/>
  <c r="AB67" i="2" s="1"/>
  <c r="Y56" i="2"/>
  <c r="AB56" i="2" s="1"/>
  <c r="AB57" i="2" s="1"/>
  <c r="AB58" i="2" s="1"/>
  <c r="AA47" i="2"/>
  <c r="Z38" i="2"/>
  <c r="AC38" i="2" s="1"/>
  <c r="AC39" i="2" s="1"/>
  <c r="AC40" i="2" s="1"/>
  <c r="AC41" i="2" s="1"/>
  <c r="AC42" i="2" s="1"/>
  <c r="AC43" i="2" s="1"/>
  <c r="AC44" i="2" s="1"/>
  <c r="AC45" i="2" s="1"/>
  <c r="Z29" i="2"/>
  <c r="AC29" i="2" s="1"/>
  <c r="AC30" i="2" s="1"/>
  <c r="AC31" i="2" s="1"/>
  <c r="AC32" i="2" s="1"/>
  <c r="AC33" i="2" s="1"/>
  <c r="AC34" i="2" s="1"/>
  <c r="AC35" i="2" s="1"/>
  <c r="AC36" i="2" s="1"/>
  <c r="AA29" i="2"/>
  <c r="Y20" i="2"/>
  <c r="AB20" i="2" s="1"/>
  <c r="AB21" i="2" s="1"/>
  <c r="AB22" i="2" s="1"/>
  <c r="Y11" i="2"/>
  <c r="AB11" i="2" s="1"/>
  <c r="AB12" i="2" s="1"/>
  <c r="AB13" i="2" s="1"/>
  <c r="D284" i="2"/>
  <c r="X283" i="2"/>
  <c r="X275" i="2"/>
  <c r="D276" i="2"/>
  <c r="AB293" i="2"/>
  <c r="AB294" i="2" s="1"/>
  <c r="AB295" i="2" s="1"/>
  <c r="AB296" i="2" s="1"/>
  <c r="AB297" i="2" s="1"/>
  <c r="AB302" i="2"/>
  <c r="AB303" i="2" s="1"/>
  <c r="AB304" i="2" s="1"/>
  <c r="AB305" i="2" s="1"/>
  <c r="AB306" i="2" s="1"/>
  <c r="AD301" i="2"/>
  <c r="T301" i="2" s="1"/>
  <c r="AF301" i="2" s="1"/>
  <c r="AH301" i="2" s="1"/>
  <c r="AA273" i="2"/>
  <c r="Z273" i="2"/>
  <c r="Y273" i="2"/>
  <c r="X291" i="2"/>
  <c r="Z292" i="2"/>
  <c r="Z294" i="2"/>
  <c r="AA300" i="2"/>
  <c r="X282" i="2"/>
  <c r="Y294" i="2"/>
  <c r="Y272" i="2"/>
  <c r="AB272" i="2" s="1"/>
  <c r="AB273" i="2" s="1"/>
  <c r="AB274" i="2" s="1"/>
  <c r="X274" i="2"/>
  <c r="Y281" i="2"/>
  <c r="AB281" i="2" s="1"/>
  <c r="AB282" i="2" s="1"/>
  <c r="AB283" i="2" s="1"/>
  <c r="X293" i="2"/>
  <c r="AH293" i="2"/>
  <c r="AH300" i="2"/>
  <c r="D320" i="2"/>
  <c r="X319" i="2"/>
  <c r="Z272" i="2"/>
  <c r="AC272" i="2" s="1"/>
  <c r="AC273" i="2" s="1"/>
  <c r="AC274" i="2" s="1"/>
  <c r="AC275" i="2" s="1"/>
  <c r="AC276" i="2" s="1"/>
  <c r="AC277" i="2" s="1"/>
  <c r="AC278" i="2" s="1"/>
  <c r="AC279" i="2" s="1"/>
  <c r="D295" i="2"/>
  <c r="AD328" i="2"/>
  <c r="T328" i="2" s="1"/>
  <c r="AF328" i="2" s="1"/>
  <c r="AH328" i="2" s="1"/>
  <c r="AB329" i="2"/>
  <c r="AB330" i="2" s="1"/>
  <c r="AB331" i="2" s="1"/>
  <c r="AB332" i="2" s="1"/>
  <c r="AB333" i="2" s="1"/>
  <c r="Z300" i="2"/>
  <c r="D301" i="2"/>
  <c r="AA308" i="2"/>
  <c r="Z309" i="2"/>
  <c r="AA328" i="2"/>
  <c r="Y328" i="2"/>
  <c r="AH313" i="2"/>
  <c r="Y308" i="2"/>
  <c r="AB308" i="2" s="1"/>
  <c r="AB309" i="2" s="1"/>
  <c r="AB310" i="2" s="1"/>
  <c r="Z317" i="2"/>
  <c r="AC317" i="2" s="1"/>
  <c r="AC318" i="2" s="1"/>
  <c r="AC319" i="2" s="1"/>
  <c r="AC320" i="2" s="1"/>
  <c r="AC321" i="2" s="1"/>
  <c r="AC322" i="2" s="1"/>
  <c r="AC323" i="2" s="1"/>
  <c r="AC324" i="2" s="1"/>
  <c r="Y317" i="2"/>
  <c r="AB317" i="2" s="1"/>
  <c r="AB318" i="2" s="1"/>
  <c r="AB319" i="2" s="1"/>
  <c r="Z318" i="2"/>
  <c r="AA317" i="2"/>
  <c r="AA337" i="2"/>
  <c r="Y337" i="2"/>
  <c r="Y338" i="2"/>
  <c r="Z338" i="2"/>
  <c r="AA344" i="2"/>
  <c r="Z344" i="2"/>
  <c r="AC344" i="2" s="1"/>
  <c r="AC345" i="2" s="1"/>
  <c r="AC346" i="2" s="1"/>
  <c r="AC347" i="2" s="1"/>
  <c r="AC348" i="2" s="1"/>
  <c r="AC349" i="2" s="1"/>
  <c r="AC350" i="2" s="1"/>
  <c r="AC351" i="2" s="1"/>
  <c r="Y344" i="2"/>
  <c r="AB344" i="2" s="1"/>
  <c r="AB345" i="2" s="1"/>
  <c r="AB346" i="2" s="1"/>
  <c r="D348" i="2"/>
  <c r="D357" i="2"/>
  <c r="X356" i="2"/>
  <c r="X327" i="2"/>
  <c r="D329" i="2"/>
  <c r="Z337" i="2"/>
  <c r="AA338" i="2"/>
  <c r="AA354" i="2"/>
  <c r="Z354" i="2"/>
  <c r="Y354" i="2"/>
  <c r="AH333" i="2"/>
  <c r="AA339" i="2"/>
  <c r="Z339" i="2"/>
  <c r="D340" i="2"/>
  <c r="AA335" i="2"/>
  <c r="Y335" i="2"/>
  <c r="AB335" i="2" s="1"/>
  <c r="AB336" i="2" s="1"/>
  <c r="AB337" i="2" s="1"/>
  <c r="AH336" i="2"/>
  <c r="AB356" i="2"/>
  <c r="AB357" i="2" s="1"/>
  <c r="AB358" i="2" s="1"/>
  <c r="AB359" i="2" s="1"/>
  <c r="AB360" i="2" s="1"/>
  <c r="AD355" i="2"/>
  <c r="T355" i="2" s="1"/>
  <c r="AF355" i="2" s="1"/>
  <c r="AH355" i="2" s="1"/>
  <c r="AI353" i="2" s="1"/>
  <c r="AJ353" i="2" s="1"/>
  <c r="AK353" i="2" s="1"/>
  <c r="X355" i="2"/>
  <c r="AH338" i="2"/>
  <c r="X336" i="2"/>
  <c r="AH345" i="2"/>
  <c r="AH350" i="2"/>
  <c r="AB185" i="2"/>
  <c r="AB186" i="2" s="1"/>
  <c r="AB187" i="2" s="1"/>
  <c r="AB188" i="2" s="1"/>
  <c r="AB189" i="2" s="1"/>
  <c r="AD184" i="2"/>
  <c r="T184" i="2" s="1"/>
  <c r="AF184" i="2" s="1"/>
  <c r="AH184" i="2" s="1"/>
  <c r="D185" i="2"/>
  <c r="X184" i="2"/>
  <c r="AB203" i="2"/>
  <c r="AB204" i="2" s="1"/>
  <c r="AB205" i="2" s="1"/>
  <c r="AB206" i="2" s="1"/>
  <c r="AB207" i="2" s="1"/>
  <c r="AD193" i="2"/>
  <c r="T193" i="2" s="1"/>
  <c r="AF193" i="2" s="1"/>
  <c r="AH193" i="2" s="1"/>
  <c r="D194" i="2"/>
  <c r="X193" i="2"/>
  <c r="D203" i="2"/>
  <c r="X202" i="2"/>
  <c r="AH200" i="2"/>
  <c r="X201" i="2"/>
  <c r="AB230" i="2"/>
  <c r="AB231" i="2" s="1"/>
  <c r="AB232" i="2" s="1"/>
  <c r="AB233" i="2" s="1"/>
  <c r="AB234" i="2" s="1"/>
  <c r="AD229" i="2"/>
  <c r="T229" i="2" s="1"/>
  <c r="AF229" i="2" s="1"/>
  <c r="AH229" i="2" s="1"/>
  <c r="X183" i="2"/>
  <c r="X192" i="2"/>
  <c r="Z210" i="2"/>
  <c r="Y210" i="2"/>
  <c r="X220" i="2"/>
  <c r="D221" i="2"/>
  <c r="Z218" i="2"/>
  <c r="AC218" i="2" s="1"/>
  <c r="AC219" i="2" s="1"/>
  <c r="AC220" i="2" s="1"/>
  <c r="AC221" i="2" s="1"/>
  <c r="AC222" i="2" s="1"/>
  <c r="AC223" i="2" s="1"/>
  <c r="AC224" i="2" s="1"/>
  <c r="AC225" i="2" s="1"/>
  <c r="Y218" i="2"/>
  <c r="AB218" i="2" s="1"/>
  <c r="AB219" i="2" s="1"/>
  <c r="AB220" i="2" s="1"/>
  <c r="Z219" i="2"/>
  <c r="AH222" i="2"/>
  <c r="AH230" i="2"/>
  <c r="AB239" i="2"/>
  <c r="AB240" i="2" s="1"/>
  <c r="AB241" i="2" s="1"/>
  <c r="AB242" i="2" s="1"/>
  <c r="AB243" i="2" s="1"/>
  <c r="AB248" i="2"/>
  <c r="AB249" i="2" s="1"/>
  <c r="AB250" i="2" s="1"/>
  <c r="AB251" i="2" s="1"/>
  <c r="AB252" i="2" s="1"/>
  <c r="AH201" i="2"/>
  <c r="AH206" i="2"/>
  <c r="AA218" i="2"/>
  <c r="Y209" i="2"/>
  <c r="AB209" i="2" s="1"/>
  <c r="AB210" i="2" s="1"/>
  <c r="AB211" i="2" s="1"/>
  <c r="AH227" i="2"/>
  <c r="Y229" i="2"/>
  <c r="D230" i="2"/>
  <c r="X238" i="2"/>
  <c r="D239" i="2"/>
  <c r="AH237" i="2"/>
  <c r="AH239" i="2"/>
  <c r="AH214" i="2"/>
  <c r="Z228" i="2"/>
  <c r="Y228" i="2"/>
  <c r="X249" i="2"/>
  <c r="D250" i="2"/>
  <c r="AH245" i="2"/>
  <c r="X247" i="2"/>
  <c r="AA254" i="2"/>
  <c r="Z254" i="2"/>
  <c r="AC254" i="2" s="1"/>
  <c r="AC255" i="2" s="1"/>
  <c r="AC256" i="2" s="1"/>
  <c r="AC257" i="2" s="1"/>
  <c r="AC258" i="2" s="1"/>
  <c r="AC259" i="2" s="1"/>
  <c r="AC260" i="2" s="1"/>
  <c r="AC261" i="2" s="1"/>
  <c r="Y254" i="2"/>
  <c r="AB254" i="2" s="1"/>
  <c r="AB255" i="2" s="1"/>
  <c r="AB256" i="2" s="1"/>
  <c r="Y255" i="2"/>
  <c r="AA264" i="2"/>
  <c r="Z264" i="2"/>
  <c r="X246" i="2"/>
  <c r="Z255" i="2"/>
  <c r="X257" i="2"/>
  <c r="D258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X237" i="2"/>
  <c r="AH255" i="2"/>
  <c r="AA263" i="2"/>
  <c r="Y265" i="2"/>
  <c r="AA265" i="2"/>
  <c r="X248" i="2"/>
  <c r="X256" i="2"/>
  <c r="D266" i="2"/>
  <c r="AH248" i="2"/>
  <c r="AH252" i="2"/>
  <c r="AA102" i="2"/>
  <c r="Z102" i="2"/>
  <c r="Y102" i="2"/>
  <c r="AB122" i="2"/>
  <c r="AB123" i="2" s="1"/>
  <c r="AB124" i="2" s="1"/>
  <c r="AB125" i="2" s="1"/>
  <c r="AB126" i="2" s="1"/>
  <c r="AD121" i="2"/>
  <c r="T121" i="2" s="1"/>
  <c r="AF121" i="2" s="1"/>
  <c r="AH121" i="2" s="1"/>
  <c r="AB140" i="2"/>
  <c r="AB141" i="2" s="1"/>
  <c r="AB142" i="2" s="1"/>
  <c r="AB143" i="2" s="1"/>
  <c r="AB144" i="2" s="1"/>
  <c r="AD139" i="2"/>
  <c r="T139" i="2" s="1"/>
  <c r="AF139" i="2" s="1"/>
  <c r="AH139" i="2" s="1"/>
  <c r="AI137" i="2" s="1"/>
  <c r="AJ137" i="2" s="1"/>
  <c r="AK137" i="2" s="1"/>
  <c r="AB95" i="2"/>
  <c r="AB96" i="2" s="1"/>
  <c r="AB97" i="2" s="1"/>
  <c r="AB98" i="2" s="1"/>
  <c r="AB99" i="2" s="1"/>
  <c r="AD94" i="2"/>
  <c r="T94" i="2" s="1"/>
  <c r="AF94" i="2" s="1"/>
  <c r="AH94" i="2" s="1"/>
  <c r="X94" i="2"/>
  <c r="AA95" i="2"/>
  <c r="D96" i="2"/>
  <c r="D103" i="2"/>
  <c r="AB113" i="2"/>
  <c r="AB114" i="2" s="1"/>
  <c r="AB115" i="2" s="1"/>
  <c r="AB116" i="2" s="1"/>
  <c r="AB117" i="2" s="1"/>
  <c r="AD112" i="2"/>
  <c r="T112" i="2" s="1"/>
  <c r="AF112" i="2" s="1"/>
  <c r="AH112" i="2" s="1"/>
  <c r="X112" i="2"/>
  <c r="D113" i="2"/>
  <c r="Y122" i="2"/>
  <c r="AA122" i="2"/>
  <c r="AA128" i="2"/>
  <c r="Z128" i="2"/>
  <c r="AC128" i="2" s="1"/>
  <c r="AC129" i="2" s="1"/>
  <c r="AC130" i="2" s="1"/>
  <c r="AC131" i="2" s="1"/>
  <c r="AC132" i="2" s="1"/>
  <c r="AC133" i="2" s="1"/>
  <c r="AC134" i="2" s="1"/>
  <c r="AC135" i="2" s="1"/>
  <c r="Y128" i="2"/>
  <c r="AB128" i="2" s="1"/>
  <c r="AB129" i="2" s="1"/>
  <c r="AB130" i="2" s="1"/>
  <c r="Y95" i="2"/>
  <c r="X121" i="2"/>
  <c r="D148" i="2"/>
  <c r="X147" i="2"/>
  <c r="AH93" i="2"/>
  <c r="Z101" i="2"/>
  <c r="AC101" i="2" s="1"/>
  <c r="AC102" i="2" s="1"/>
  <c r="AC103" i="2" s="1"/>
  <c r="AC104" i="2" s="1"/>
  <c r="AC105" i="2" s="1"/>
  <c r="AC106" i="2" s="1"/>
  <c r="AC107" i="2" s="1"/>
  <c r="AC108" i="2" s="1"/>
  <c r="Y101" i="2"/>
  <c r="AB101" i="2" s="1"/>
  <c r="AB102" i="2" s="1"/>
  <c r="AB103" i="2" s="1"/>
  <c r="AH105" i="2"/>
  <c r="Z122" i="2"/>
  <c r="AB158" i="2"/>
  <c r="AB159" i="2" s="1"/>
  <c r="AB160" i="2" s="1"/>
  <c r="AB161" i="2" s="1"/>
  <c r="AB162" i="2" s="1"/>
  <c r="AD157" i="2"/>
  <c r="T157" i="2" s="1"/>
  <c r="AF157" i="2" s="1"/>
  <c r="AH157" i="2" s="1"/>
  <c r="D123" i="2"/>
  <c r="AD148" i="2"/>
  <c r="T148" i="2" s="1"/>
  <c r="AF148" i="2" s="1"/>
  <c r="AH148" i="2" s="1"/>
  <c r="AB149" i="2"/>
  <c r="AB150" i="2" s="1"/>
  <c r="AB151" i="2" s="1"/>
  <c r="AB152" i="2" s="1"/>
  <c r="AB153" i="2" s="1"/>
  <c r="X111" i="2"/>
  <c r="X120" i="2"/>
  <c r="Y138" i="2"/>
  <c r="AH129" i="2"/>
  <c r="AH134" i="2"/>
  <c r="Z138" i="2"/>
  <c r="AH149" i="2"/>
  <c r="AA156" i="2"/>
  <c r="AH153" i="2"/>
  <c r="AA157" i="2"/>
  <c r="Y157" i="2"/>
  <c r="Z157" i="2"/>
  <c r="D158" i="2"/>
  <c r="AA165" i="2"/>
  <c r="AA174" i="2"/>
  <c r="AH168" i="2"/>
  <c r="D176" i="2"/>
  <c r="AH176" i="2"/>
  <c r="AH180" i="2"/>
  <c r="AA164" i="2"/>
  <c r="Y164" i="2"/>
  <c r="AB164" i="2" s="1"/>
  <c r="AB165" i="2" s="1"/>
  <c r="AB166" i="2" s="1"/>
  <c r="D167" i="2"/>
  <c r="X166" i="2"/>
  <c r="Y175" i="2"/>
  <c r="AA175" i="2"/>
  <c r="D87" i="2"/>
  <c r="X86" i="2"/>
  <c r="AB86" i="2"/>
  <c r="AB87" i="2" s="1"/>
  <c r="AB88" i="2" s="1"/>
  <c r="AB89" i="2" s="1"/>
  <c r="AB90" i="2" s="1"/>
  <c r="AD85" i="2"/>
  <c r="T85" i="2" s="1"/>
  <c r="AF85" i="2" s="1"/>
  <c r="AH85" i="2" s="1"/>
  <c r="X85" i="2"/>
  <c r="X84" i="2"/>
  <c r="D78" i="2"/>
  <c r="X77" i="2"/>
  <c r="AB77" i="2"/>
  <c r="AB78" i="2" s="1"/>
  <c r="AB79" i="2" s="1"/>
  <c r="AB80" i="2" s="1"/>
  <c r="AB81" i="2" s="1"/>
  <c r="AD76" i="2"/>
  <c r="T76" i="2" s="1"/>
  <c r="AF76" i="2" s="1"/>
  <c r="AH76" i="2" s="1"/>
  <c r="AI74" i="2" s="1"/>
  <c r="AJ74" i="2" s="1"/>
  <c r="AK74" i="2" s="1"/>
  <c r="X76" i="2"/>
  <c r="X75" i="2"/>
  <c r="AB68" i="2"/>
  <c r="AB69" i="2" s="1"/>
  <c r="AB70" i="2" s="1"/>
  <c r="AB71" i="2" s="1"/>
  <c r="AB72" i="2" s="1"/>
  <c r="AD67" i="2"/>
  <c r="T67" i="2" s="1"/>
  <c r="AF67" i="2" s="1"/>
  <c r="AH67" i="2" s="1"/>
  <c r="X67" i="2"/>
  <c r="D68" i="2"/>
  <c r="X66" i="2"/>
  <c r="D60" i="2"/>
  <c r="X59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X58" i="2"/>
  <c r="X57" i="2"/>
  <c r="D50" i="2"/>
  <c r="X49" i="2"/>
  <c r="Y47" i="2"/>
  <c r="AB47" i="2" s="1"/>
  <c r="AB48" i="2" s="1"/>
  <c r="AB49" i="2" s="1"/>
  <c r="X48" i="2"/>
  <c r="X40" i="2"/>
  <c r="D41" i="2"/>
  <c r="AB41" i="2"/>
  <c r="AB42" i="2" s="1"/>
  <c r="AB43" i="2" s="1"/>
  <c r="AB44" i="2" s="1"/>
  <c r="AB45" i="2" s="1"/>
  <c r="AD40" i="2"/>
  <c r="T40" i="2" s="1"/>
  <c r="AF40" i="2" s="1"/>
  <c r="AH40" i="2" s="1"/>
  <c r="X39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X31" i="2"/>
  <c r="D32" i="2"/>
  <c r="X30" i="2"/>
  <c r="D24" i="2"/>
  <c r="X23" i="2"/>
  <c r="AB23" i="2"/>
  <c r="AB24" i="2" s="1"/>
  <c r="AB25" i="2" s="1"/>
  <c r="AB26" i="2" s="1"/>
  <c r="AB27" i="2" s="1"/>
  <c r="AD22" i="2"/>
  <c r="T22" i="2" s="1"/>
  <c r="AF22" i="2" s="1"/>
  <c r="AH22" i="2" s="1"/>
  <c r="AI20" i="2" s="1"/>
  <c r="AJ20" i="2" s="1"/>
  <c r="AK20" i="2" s="1"/>
  <c r="X22" i="2"/>
  <c r="X21" i="2"/>
  <c r="AB14" i="2"/>
  <c r="AB15" i="2" s="1"/>
  <c r="AB16" i="2" s="1"/>
  <c r="AB17" i="2" s="1"/>
  <c r="AB18" i="2" s="1"/>
  <c r="AD13" i="2"/>
  <c r="T13" i="2" s="1"/>
  <c r="AF13" i="2" s="1"/>
  <c r="AH13" i="2" s="1"/>
  <c r="AI11" i="2" s="1"/>
  <c r="AJ11" i="2" s="1"/>
  <c r="AK11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AI290" i="2" l="1"/>
  <c r="AJ290" i="2" s="1"/>
  <c r="AK290" i="2" s="1"/>
  <c r="AI326" i="2"/>
  <c r="AJ326" i="2" s="1"/>
  <c r="AK326" i="2" s="1"/>
  <c r="AD247" i="2"/>
  <c r="T247" i="2" s="1"/>
  <c r="AF247" i="2" s="1"/>
  <c r="AH247" i="2" s="1"/>
  <c r="AI155" i="2"/>
  <c r="AJ155" i="2" s="1"/>
  <c r="AK155" i="2" s="1"/>
  <c r="AN155" i="2" s="1"/>
  <c r="AI83" i="2"/>
  <c r="AJ83" i="2" s="1"/>
  <c r="AK83" i="2" s="1"/>
  <c r="AS83" i="2" s="1"/>
  <c r="AS84" i="2" s="1"/>
  <c r="AS85" i="2" s="1"/>
  <c r="AS86" i="2" s="1"/>
  <c r="AS87" i="2" s="1"/>
  <c r="AS88" i="2" s="1"/>
  <c r="AS89" i="2" s="1"/>
  <c r="AS90" i="2" s="1"/>
  <c r="AI119" i="2"/>
  <c r="AJ119" i="2" s="1"/>
  <c r="AK119" i="2" s="1"/>
  <c r="AI38" i="2"/>
  <c r="AJ38" i="2" s="1"/>
  <c r="AK38" i="2" s="1"/>
  <c r="AS38" i="2" s="1"/>
  <c r="AS39" i="2" s="1"/>
  <c r="AS40" i="2" s="1"/>
  <c r="AS41" i="2" s="1"/>
  <c r="AS42" i="2" s="1"/>
  <c r="AS43" i="2" s="1"/>
  <c r="AS44" i="2" s="1"/>
  <c r="AS45" i="2" s="1"/>
  <c r="AI65" i="2"/>
  <c r="AJ65" i="2" s="1"/>
  <c r="AK65" i="2" s="1"/>
  <c r="AN65" i="2" s="1"/>
  <c r="AI146" i="2"/>
  <c r="AJ146" i="2" s="1"/>
  <c r="AK146" i="2" s="1"/>
  <c r="AO146" i="2" s="1"/>
  <c r="AI110" i="2"/>
  <c r="AJ110" i="2" s="1"/>
  <c r="AK110" i="2" s="1"/>
  <c r="AI191" i="2"/>
  <c r="AJ191" i="2" s="1"/>
  <c r="AK191" i="2" s="1"/>
  <c r="AN191" i="2" s="1"/>
  <c r="AI182" i="2"/>
  <c r="AJ182" i="2" s="1"/>
  <c r="AK182" i="2" s="1"/>
  <c r="AO182" i="2" s="1"/>
  <c r="X346" i="2"/>
  <c r="AA318" i="2"/>
  <c r="AI245" i="2"/>
  <c r="AJ245" i="2" s="1"/>
  <c r="AK245" i="2" s="1"/>
  <c r="AO245" i="2" s="1"/>
  <c r="AI227" i="2"/>
  <c r="AJ227" i="2" s="1"/>
  <c r="AK227" i="2" s="1"/>
  <c r="AO227" i="2" s="1"/>
  <c r="AA219" i="2"/>
  <c r="AD202" i="2"/>
  <c r="T202" i="2" s="1"/>
  <c r="AF202" i="2" s="1"/>
  <c r="AH202" i="2" s="1"/>
  <c r="Y174" i="2"/>
  <c r="AD175" i="2"/>
  <c r="T175" i="2" s="1"/>
  <c r="AF175" i="2" s="1"/>
  <c r="AH175" i="2" s="1"/>
  <c r="AI173" i="2" s="1"/>
  <c r="AJ173" i="2" s="1"/>
  <c r="AK173" i="2" s="1"/>
  <c r="AP173" i="2" s="1"/>
  <c r="AB176" i="2"/>
  <c r="AB177" i="2" s="1"/>
  <c r="AB178" i="2" s="1"/>
  <c r="AB179" i="2" s="1"/>
  <c r="AB180" i="2" s="1"/>
  <c r="Y156" i="2"/>
  <c r="AI236" i="2"/>
  <c r="AJ236" i="2" s="1"/>
  <c r="AK236" i="2" s="1"/>
  <c r="AS236" i="2" s="1"/>
  <c r="AS237" i="2" s="1"/>
  <c r="AS238" i="2" s="1"/>
  <c r="AS239" i="2" s="1"/>
  <c r="AS240" i="2" s="1"/>
  <c r="AS241" i="2" s="1"/>
  <c r="AS242" i="2" s="1"/>
  <c r="AS243" i="2" s="1"/>
  <c r="AA309" i="2"/>
  <c r="Y309" i="2"/>
  <c r="D140" i="2"/>
  <c r="X139" i="2"/>
  <c r="D212" i="2"/>
  <c r="X211" i="2"/>
  <c r="D311" i="2"/>
  <c r="X310" i="2"/>
  <c r="D131" i="2"/>
  <c r="X130" i="2"/>
  <c r="AI92" i="2"/>
  <c r="AJ92" i="2" s="1"/>
  <c r="AK92" i="2" s="1"/>
  <c r="AN353" i="2"/>
  <c r="AO353" i="2"/>
  <c r="AS353" i="2"/>
  <c r="AS354" i="2" s="1"/>
  <c r="AS355" i="2" s="1"/>
  <c r="AS356" i="2" s="1"/>
  <c r="AS357" i="2" s="1"/>
  <c r="AS358" i="2" s="1"/>
  <c r="AS359" i="2" s="1"/>
  <c r="AS360" i="2" s="1"/>
  <c r="AM353" i="2"/>
  <c r="AP353" i="2"/>
  <c r="AP326" i="2"/>
  <c r="AO326" i="2"/>
  <c r="AS326" i="2"/>
  <c r="AS327" i="2" s="1"/>
  <c r="AS328" i="2" s="1"/>
  <c r="AS329" i="2" s="1"/>
  <c r="AS330" i="2" s="1"/>
  <c r="AS331" i="2" s="1"/>
  <c r="AS332" i="2" s="1"/>
  <c r="AS333" i="2" s="1"/>
  <c r="AN326" i="2"/>
  <c r="AM326" i="2"/>
  <c r="AP290" i="2"/>
  <c r="AO290" i="2"/>
  <c r="AS290" i="2"/>
  <c r="AS291" i="2" s="1"/>
  <c r="AS292" i="2" s="1"/>
  <c r="AS293" i="2" s="1"/>
  <c r="AS294" i="2" s="1"/>
  <c r="AS295" i="2" s="1"/>
  <c r="AS296" i="2" s="1"/>
  <c r="AS297" i="2" s="1"/>
  <c r="AN290" i="2"/>
  <c r="AM290" i="2"/>
  <c r="AB311" i="2"/>
  <c r="AB312" i="2" s="1"/>
  <c r="AB313" i="2" s="1"/>
  <c r="AB314" i="2" s="1"/>
  <c r="AB315" i="2" s="1"/>
  <c r="AD310" i="2"/>
  <c r="T310" i="2" s="1"/>
  <c r="AF310" i="2" s="1"/>
  <c r="AH310" i="2" s="1"/>
  <c r="AI308" i="2" s="1"/>
  <c r="AJ308" i="2" s="1"/>
  <c r="AK308" i="2" s="1"/>
  <c r="Y319" i="2"/>
  <c r="Z319" i="2"/>
  <c r="AA319" i="2"/>
  <c r="Y293" i="2"/>
  <c r="Z293" i="2"/>
  <c r="AA293" i="2"/>
  <c r="AA275" i="2"/>
  <c r="Z275" i="2"/>
  <c r="Y275" i="2"/>
  <c r="D330" i="2"/>
  <c r="X329" i="2"/>
  <c r="D349" i="2"/>
  <c r="X348" i="2"/>
  <c r="AB320" i="2"/>
  <c r="AB321" i="2" s="1"/>
  <c r="AB322" i="2" s="1"/>
  <c r="AB323" i="2" s="1"/>
  <c r="AB324" i="2" s="1"/>
  <c r="AD319" i="2"/>
  <c r="T319" i="2" s="1"/>
  <c r="AF319" i="2" s="1"/>
  <c r="AH319" i="2" s="1"/>
  <c r="AI317" i="2" s="1"/>
  <c r="AJ317" i="2" s="1"/>
  <c r="AK317" i="2" s="1"/>
  <c r="D302" i="2"/>
  <c r="X301" i="2"/>
  <c r="Z336" i="2"/>
  <c r="AA336" i="2"/>
  <c r="Y336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Y291" i="2"/>
  <c r="Z291" i="2"/>
  <c r="AA291" i="2"/>
  <c r="Y283" i="2"/>
  <c r="AA283" i="2"/>
  <c r="Z283" i="2"/>
  <c r="Z346" i="2"/>
  <c r="AA346" i="2"/>
  <c r="Y346" i="2"/>
  <c r="Y327" i="2"/>
  <c r="AA327" i="2"/>
  <c r="Z327" i="2"/>
  <c r="Z347" i="2"/>
  <c r="Y347" i="2"/>
  <c r="AA347" i="2"/>
  <c r="D321" i="2"/>
  <c r="X320" i="2"/>
  <c r="AA282" i="2"/>
  <c r="Y282" i="2"/>
  <c r="Z282" i="2"/>
  <c r="X340" i="2"/>
  <c r="D341" i="2"/>
  <c r="AA356" i="2"/>
  <c r="Z356" i="2"/>
  <c r="Y356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296" i="2"/>
  <c r="X295" i="2"/>
  <c r="AI299" i="2"/>
  <c r="AJ299" i="2" s="1"/>
  <c r="AK299" i="2" s="1"/>
  <c r="Z274" i="2"/>
  <c r="Y274" i="2"/>
  <c r="AA274" i="2"/>
  <c r="D285" i="2"/>
  <c r="X284" i="2"/>
  <c r="Y355" i="2"/>
  <c r="AA355" i="2"/>
  <c r="Z355" i="2"/>
  <c r="AB338" i="2"/>
  <c r="AB339" i="2" s="1"/>
  <c r="AB340" i="2" s="1"/>
  <c r="AB341" i="2" s="1"/>
  <c r="AB342" i="2" s="1"/>
  <c r="AD337" i="2"/>
  <c r="T337" i="2" s="1"/>
  <c r="AF337" i="2" s="1"/>
  <c r="AH337" i="2" s="1"/>
  <c r="AI335" i="2" s="1"/>
  <c r="AJ335" i="2" s="1"/>
  <c r="AK335" i="2" s="1"/>
  <c r="D358" i="2"/>
  <c r="X357" i="2"/>
  <c r="AB275" i="2"/>
  <c r="AB276" i="2" s="1"/>
  <c r="AB277" i="2" s="1"/>
  <c r="AB278" i="2" s="1"/>
  <c r="AB279" i="2" s="1"/>
  <c r="AD274" i="2"/>
  <c r="T274" i="2" s="1"/>
  <c r="AF274" i="2" s="1"/>
  <c r="AH274" i="2" s="1"/>
  <c r="AI272" i="2" s="1"/>
  <c r="AJ272" i="2" s="1"/>
  <c r="AK272" i="2" s="1"/>
  <c r="D277" i="2"/>
  <c r="X276" i="2"/>
  <c r="AP182" i="2"/>
  <c r="AS182" i="2"/>
  <c r="AS183" i="2" s="1"/>
  <c r="AS184" i="2" s="1"/>
  <c r="AS185" i="2" s="1"/>
  <c r="AS186" i="2" s="1"/>
  <c r="AS187" i="2" s="1"/>
  <c r="AS188" i="2" s="1"/>
  <c r="AS189" i="2" s="1"/>
  <c r="AN182" i="2"/>
  <c r="AM182" i="2"/>
  <c r="AO191" i="2"/>
  <c r="AM191" i="2"/>
  <c r="Y237" i="2"/>
  <c r="Z237" i="2"/>
  <c r="AA237" i="2"/>
  <c r="X258" i="2"/>
  <c r="D259" i="2"/>
  <c r="D267" i="2"/>
  <c r="X266" i="2"/>
  <c r="Y257" i="2"/>
  <c r="Z257" i="2"/>
  <c r="AA257" i="2"/>
  <c r="D251" i="2"/>
  <c r="X250" i="2"/>
  <c r="D240" i="2"/>
  <c r="X239" i="2"/>
  <c r="AM227" i="2"/>
  <c r="AP227" i="2"/>
  <c r="AN227" i="2"/>
  <c r="AS227" i="2"/>
  <c r="AS228" i="2" s="1"/>
  <c r="AS229" i="2" s="1"/>
  <c r="AS230" i="2" s="1"/>
  <c r="AS231" i="2" s="1"/>
  <c r="AS232" i="2" s="1"/>
  <c r="AS233" i="2" s="1"/>
  <c r="AS234" i="2" s="1"/>
  <c r="D222" i="2"/>
  <c r="X221" i="2"/>
  <c r="Y183" i="2"/>
  <c r="AA183" i="2"/>
  <c r="Z183" i="2"/>
  <c r="AA193" i="2"/>
  <c r="Z193" i="2"/>
  <c r="Y193" i="2"/>
  <c r="D186" i="2"/>
  <c r="X185" i="2"/>
  <c r="Z256" i="2"/>
  <c r="AA256" i="2"/>
  <c r="Y256" i="2"/>
  <c r="AD265" i="2"/>
  <c r="T265" i="2" s="1"/>
  <c r="AF265" i="2" s="1"/>
  <c r="AH265" i="2" s="1"/>
  <c r="AI263" i="2" s="1"/>
  <c r="AJ263" i="2" s="1"/>
  <c r="AK263" i="2" s="1"/>
  <c r="AB266" i="2"/>
  <c r="AB267" i="2" s="1"/>
  <c r="AB268" i="2" s="1"/>
  <c r="AB269" i="2" s="1"/>
  <c r="AB270" i="2" s="1"/>
  <c r="AA247" i="2"/>
  <c r="Z247" i="2"/>
  <c r="Y247" i="2"/>
  <c r="AA249" i="2"/>
  <c r="Z249" i="2"/>
  <c r="Y249" i="2"/>
  <c r="AA238" i="2"/>
  <c r="Y238" i="2"/>
  <c r="Z238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Y220" i="2"/>
  <c r="AA220" i="2"/>
  <c r="Z220" i="2"/>
  <c r="AI200" i="2"/>
  <c r="AJ200" i="2" s="1"/>
  <c r="AK200" i="2" s="1"/>
  <c r="X194" i="2"/>
  <c r="D195" i="2"/>
  <c r="Y248" i="2"/>
  <c r="Z248" i="2"/>
  <c r="AA248" i="2"/>
  <c r="Y246" i="2"/>
  <c r="AA246" i="2"/>
  <c r="Z246" i="2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AP245" i="2"/>
  <c r="AS245" i="2"/>
  <c r="AS246" i="2" s="1"/>
  <c r="AS247" i="2" s="1"/>
  <c r="AS248" i="2" s="1"/>
  <c r="AS249" i="2" s="1"/>
  <c r="AS250" i="2" s="1"/>
  <c r="AS251" i="2" s="1"/>
  <c r="AS252" i="2" s="1"/>
  <c r="AN245" i="2"/>
  <c r="AM245" i="2"/>
  <c r="D231" i="2"/>
  <c r="X230" i="2"/>
  <c r="AD220" i="2"/>
  <c r="T220" i="2" s="1"/>
  <c r="AF220" i="2" s="1"/>
  <c r="AH220" i="2" s="1"/>
  <c r="AI218" i="2" s="1"/>
  <c r="AJ218" i="2" s="1"/>
  <c r="AK218" i="2" s="1"/>
  <c r="AB221" i="2"/>
  <c r="AB222" i="2" s="1"/>
  <c r="AB223" i="2" s="1"/>
  <c r="AB224" i="2" s="1"/>
  <c r="AB225" i="2" s="1"/>
  <c r="Z202" i="2"/>
  <c r="AA202" i="2"/>
  <c r="Y202" i="2"/>
  <c r="Y192" i="2"/>
  <c r="AA192" i="2"/>
  <c r="Z192" i="2"/>
  <c r="Z201" i="2"/>
  <c r="Y201" i="2"/>
  <c r="AA201" i="2"/>
  <c r="X203" i="2"/>
  <c r="D204" i="2"/>
  <c r="AA184" i="2"/>
  <c r="Z184" i="2"/>
  <c r="Y184" i="2"/>
  <c r="AS92" i="2"/>
  <c r="AS93" i="2" s="1"/>
  <c r="AS94" i="2" s="1"/>
  <c r="AS95" i="2" s="1"/>
  <c r="AS96" i="2" s="1"/>
  <c r="AS97" i="2" s="1"/>
  <c r="AS98" i="2" s="1"/>
  <c r="AS99" i="2" s="1"/>
  <c r="AO92" i="2"/>
  <c r="AM92" i="2"/>
  <c r="AP92" i="2"/>
  <c r="AN92" i="2"/>
  <c r="AN137" i="2"/>
  <c r="AO137" i="2"/>
  <c r="AS137" i="2"/>
  <c r="AS138" i="2" s="1"/>
  <c r="AS139" i="2" s="1"/>
  <c r="AS140" i="2" s="1"/>
  <c r="AS141" i="2" s="1"/>
  <c r="AS142" i="2" s="1"/>
  <c r="AS143" i="2" s="1"/>
  <c r="AS144" i="2" s="1"/>
  <c r="AM137" i="2"/>
  <c r="AP137" i="2"/>
  <c r="AM110" i="2"/>
  <c r="AP110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M155" i="2"/>
  <c r="D114" i="2"/>
  <c r="X113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D177" i="2"/>
  <c r="X176" i="2"/>
  <c r="Y147" i="2"/>
  <c r="AA147" i="2"/>
  <c r="Z147" i="2"/>
  <c r="AA121" i="2"/>
  <c r="Z121" i="2"/>
  <c r="Y121" i="2"/>
  <c r="AA112" i="2"/>
  <c r="Z112" i="2"/>
  <c r="Y112" i="2"/>
  <c r="D97" i="2"/>
  <c r="X96" i="2"/>
  <c r="Z94" i="2"/>
  <c r="AA94" i="2"/>
  <c r="Y94" i="2"/>
  <c r="X167" i="2"/>
  <c r="D168" i="2"/>
  <c r="Y120" i="2"/>
  <c r="AA120" i="2"/>
  <c r="Z120" i="2"/>
  <c r="AP146" i="2"/>
  <c r="AS146" i="2"/>
  <c r="AS147" i="2" s="1"/>
  <c r="AS148" i="2" s="1"/>
  <c r="AS149" i="2" s="1"/>
  <c r="AS150" i="2" s="1"/>
  <c r="AS151" i="2" s="1"/>
  <c r="AS152" i="2" s="1"/>
  <c r="AS153" i="2" s="1"/>
  <c r="AN146" i="2"/>
  <c r="AM146" i="2"/>
  <c r="AB104" i="2"/>
  <c r="AB105" i="2" s="1"/>
  <c r="AB106" i="2" s="1"/>
  <c r="AB107" i="2" s="1"/>
  <c r="AB108" i="2" s="1"/>
  <c r="AD103" i="2"/>
  <c r="T103" i="2" s="1"/>
  <c r="AF103" i="2" s="1"/>
  <c r="AH103" i="2" s="1"/>
  <c r="AI101" i="2" s="1"/>
  <c r="AJ101" i="2" s="1"/>
  <c r="AK101" i="2" s="1"/>
  <c r="X148" i="2"/>
  <c r="D149" i="2"/>
  <c r="AP119" i="2"/>
  <c r="AS119" i="2"/>
  <c r="AS120" i="2" s="1"/>
  <c r="AS121" i="2" s="1"/>
  <c r="AS122" i="2" s="1"/>
  <c r="AS123" i="2" s="1"/>
  <c r="AS124" i="2" s="1"/>
  <c r="AS125" i="2" s="1"/>
  <c r="AS126" i="2" s="1"/>
  <c r="AO119" i="2"/>
  <c r="AN119" i="2"/>
  <c r="AM119" i="2"/>
  <c r="X103" i="2"/>
  <c r="D104" i="2"/>
  <c r="Z166" i="2"/>
  <c r="AA166" i="2"/>
  <c r="Y166" i="2"/>
  <c r="X158" i="2"/>
  <c r="D159" i="2"/>
  <c r="AM173" i="2"/>
  <c r="AO173" i="2"/>
  <c r="AS173" i="2"/>
  <c r="AS174" i="2" s="1"/>
  <c r="AS175" i="2" s="1"/>
  <c r="AS176" i="2" s="1"/>
  <c r="AS177" i="2" s="1"/>
  <c r="AS178" i="2" s="1"/>
  <c r="AS179" i="2" s="1"/>
  <c r="AS180" i="2" s="1"/>
  <c r="Z111" i="2"/>
  <c r="Y111" i="2"/>
  <c r="AA111" i="2"/>
  <c r="D124" i="2"/>
  <c r="X123" i="2"/>
  <c r="AB131" i="2"/>
  <c r="AB132" i="2" s="1"/>
  <c r="AB133" i="2" s="1"/>
  <c r="AB134" i="2" s="1"/>
  <c r="AB135" i="2" s="1"/>
  <c r="AD130" i="2"/>
  <c r="T130" i="2" s="1"/>
  <c r="AF130" i="2" s="1"/>
  <c r="AH130" i="2" s="1"/>
  <c r="AI128" i="2" s="1"/>
  <c r="AJ128" i="2" s="1"/>
  <c r="AK128" i="2" s="1"/>
  <c r="AP83" i="2"/>
  <c r="AO83" i="2"/>
  <c r="AN83" i="2"/>
  <c r="AM83" i="2"/>
  <c r="Y84" i="2"/>
  <c r="AA84" i="2"/>
  <c r="Z84" i="2"/>
  <c r="Z86" i="2"/>
  <c r="Y86" i="2"/>
  <c r="AA86" i="2"/>
  <c r="AA85" i="2"/>
  <c r="Z85" i="2"/>
  <c r="Y85" i="2"/>
  <c r="X87" i="2"/>
  <c r="D88" i="2"/>
  <c r="Y75" i="2"/>
  <c r="AA75" i="2"/>
  <c r="Z75" i="2"/>
  <c r="Z77" i="2"/>
  <c r="Y77" i="2"/>
  <c r="AA77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AA76" i="2"/>
  <c r="Z76" i="2"/>
  <c r="Y76" i="2"/>
  <c r="X78" i="2"/>
  <c r="D79" i="2"/>
  <c r="AP65" i="2"/>
  <c r="AM65" i="2"/>
  <c r="AS65" i="2"/>
  <c r="AS66" i="2" s="1"/>
  <c r="AS67" i="2" s="1"/>
  <c r="AS68" i="2" s="1"/>
  <c r="AS69" i="2" s="1"/>
  <c r="AS70" i="2" s="1"/>
  <c r="AS71" i="2" s="1"/>
  <c r="AS72" i="2" s="1"/>
  <c r="AO65" i="2"/>
  <c r="AA67" i="2"/>
  <c r="Y67" i="2"/>
  <c r="Z67" i="2"/>
  <c r="Y66" i="2"/>
  <c r="AA66" i="2"/>
  <c r="Z66" i="2"/>
  <c r="D69" i="2"/>
  <c r="X68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AN56" i="2"/>
  <c r="AM56" i="2"/>
  <c r="Z59" i="2"/>
  <c r="Y59" i="2"/>
  <c r="AA59" i="2"/>
  <c r="Y57" i="2"/>
  <c r="AA57" i="2"/>
  <c r="Z57" i="2"/>
  <c r="AA58" i="2"/>
  <c r="Z58" i="2"/>
  <c r="Y58" i="2"/>
  <c r="X60" i="2"/>
  <c r="D61" i="2"/>
  <c r="Y49" i="2"/>
  <c r="AA49" i="2"/>
  <c r="Z49" i="2"/>
  <c r="AB50" i="2"/>
  <c r="AB51" i="2" s="1"/>
  <c r="AB52" i="2" s="1"/>
  <c r="AB53" i="2" s="1"/>
  <c r="AB54" i="2" s="1"/>
  <c r="AD49" i="2"/>
  <c r="T49" i="2" s="1"/>
  <c r="AF49" i="2" s="1"/>
  <c r="AH49" i="2" s="1"/>
  <c r="AI47" i="2" s="1"/>
  <c r="AJ47" i="2" s="1"/>
  <c r="AK47" i="2" s="1"/>
  <c r="AA48" i="2"/>
  <c r="Y48" i="2"/>
  <c r="Z48" i="2"/>
  <c r="X50" i="2"/>
  <c r="D51" i="2"/>
  <c r="AM38" i="2"/>
  <c r="AP38" i="2"/>
  <c r="AO38" i="2"/>
  <c r="AN38" i="2"/>
  <c r="D42" i="2"/>
  <c r="X41" i="2"/>
  <c r="Z39" i="2"/>
  <c r="Y39" i="2"/>
  <c r="AA39" i="2"/>
  <c r="AA40" i="2"/>
  <c r="Z40" i="2"/>
  <c r="Y40" i="2"/>
  <c r="AN29" i="2"/>
  <c r="AM29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Y31" i="2"/>
  <c r="AA31" i="2"/>
  <c r="Z31" i="2"/>
  <c r="AA30" i="2"/>
  <c r="Z30" i="2"/>
  <c r="Y30" i="2"/>
  <c r="D33" i="2"/>
  <c r="X32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Y21" i="2"/>
  <c r="AA21" i="2"/>
  <c r="Z21" i="2"/>
  <c r="Z23" i="2"/>
  <c r="Y23" i="2"/>
  <c r="AA23" i="2"/>
  <c r="AA22" i="2"/>
  <c r="Z22" i="2"/>
  <c r="Y22" i="2"/>
  <c r="X24" i="2"/>
  <c r="D25" i="2"/>
  <c r="AP11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X15" i="2"/>
  <c r="D16" i="2"/>
  <c r="AA13" i="2"/>
  <c r="Z13" i="2"/>
  <c r="Y13" i="2"/>
  <c r="Y12" i="2"/>
  <c r="AA12" i="2"/>
  <c r="Z12" i="2"/>
  <c r="Z14" i="2"/>
  <c r="Y14" i="2"/>
  <c r="AA14" i="2"/>
  <c r="Y2" i="2"/>
  <c r="AB2" i="2" s="1"/>
  <c r="Z2" i="2"/>
  <c r="AC2" i="2" s="1"/>
  <c r="AG8" i="2"/>
  <c r="AG4" i="2"/>
  <c r="AQ137" i="2" l="1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N173" i="2"/>
  <c r="AS191" i="2"/>
  <c r="AS192" i="2" s="1"/>
  <c r="AS193" i="2" s="1"/>
  <c r="AS194" i="2" s="1"/>
  <c r="AS195" i="2" s="1"/>
  <c r="AS196" i="2" s="1"/>
  <c r="AS197" i="2" s="1"/>
  <c r="AS198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P191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M236" i="2"/>
  <c r="AO236" i="2"/>
  <c r="AN236" i="2"/>
  <c r="AP236" i="2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X311" i="2"/>
  <c r="D312" i="2"/>
  <c r="D141" i="2"/>
  <c r="X140" i="2"/>
  <c r="Z211" i="2"/>
  <c r="Y211" i="2"/>
  <c r="AA211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D213" i="2"/>
  <c r="X212" i="2"/>
  <c r="Z310" i="2"/>
  <c r="AA310" i="2"/>
  <c r="Y310" i="2"/>
  <c r="Z139" i="2"/>
  <c r="Y139" i="2"/>
  <c r="AA139" i="2"/>
  <c r="AA130" i="2"/>
  <c r="Z130" i="2"/>
  <c r="Y130" i="2"/>
  <c r="D132" i="2"/>
  <c r="X131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X358" i="2"/>
  <c r="D359" i="2"/>
  <c r="X285" i="2"/>
  <c r="D286" i="2"/>
  <c r="AS299" i="2"/>
  <c r="AS300" i="2" s="1"/>
  <c r="AS301" i="2" s="1"/>
  <c r="AS302" i="2" s="1"/>
  <c r="AS303" i="2" s="1"/>
  <c r="AS304" i="2" s="1"/>
  <c r="AS305" i="2" s="1"/>
  <c r="AS306" i="2" s="1"/>
  <c r="AO299" i="2"/>
  <c r="AP299" i="2"/>
  <c r="AN299" i="2"/>
  <c r="AM299" i="2"/>
  <c r="D342" i="2"/>
  <c r="X342" i="2" s="1"/>
  <c r="X341" i="2"/>
  <c r="X302" i="2"/>
  <c r="D303" i="2"/>
  <c r="D350" i="2"/>
  <c r="X349" i="2"/>
  <c r="AS308" i="2"/>
  <c r="AS309" i="2" s="1"/>
  <c r="AS310" i="2" s="1"/>
  <c r="AS311" i="2" s="1"/>
  <c r="AS312" i="2" s="1"/>
  <c r="AS313" i="2" s="1"/>
  <c r="AS314" i="2" s="1"/>
  <c r="AS315" i="2" s="1"/>
  <c r="AO308" i="2"/>
  <c r="AP308" i="2"/>
  <c r="AN308" i="2"/>
  <c r="AM308" i="2"/>
  <c r="Z276" i="2"/>
  <c r="Y276" i="2"/>
  <c r="AA276" i="2"/>
  <c r="AS335" i="2"/>
  <c r="AS336" i="2" s="1"/>
  <c r="AS337" i="2" s="1"/>
  <c r="AS338" i="2" s="1"/>
  <c r="AS339" i="2" s="1"/>
  <c r="AS340" i="2" s="1"/>
  <c r="AS341" i="2" s="1"/>
  <c r="AS342" i="2" s="1"/>
  <c r="AO335" i="2"/>
  <c r="AM335" i="2"/>
  <c r="AN335" i="2"/>
  <c r="AP335" i="2"/>
  <c r="Z295" i="2"/>
  <c r="AA295" i="2"/>
  <c r="Y295" i="2"/>
  <c r="Z340" i="2"/>
  <c r="AA340" i="2"/>
  <c r="Y340" i="2"/>
  <c r="Z320" i="2"/>
  <c r="Y320" i="2"/>
  <c r="AA320" i="2"/>
  <c r="AN317" i="2"/>
  <c r="AM317" i="2"/>
  <c r="AP317" i="2"/>
  <c r="AO317" i="2"/>
  <c r="AS317" i="2"/>
  <c r="AS318" i="2" s="1"/>
  <c r="AS319" i="2" s="1"/>
  <c r="AS320" i="2" s="1"/>
  <c r="AS321" i="2" s="1"/>
  <c r="AS322" i="2" s="1"/>
  <c r="AS323" i="2" s="1"/>
  <c r="AS324" i="2" s="1"/>
  <c r="Y329" i="2"/>
  <c r="AA329" i="2"/>
  <c r="Z329" i="2"/>
  <c r="D278" i="2"/>
  <c r="X277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P344" i="2"/>
  <c r="AN344" i="2"/>
  <c r="D297" i="2"/>
  <c r="X297" i="2" s="1"/>
  <c r="X296" i="2"/>
  <c r="X321" i="2"/>
  <c r="D322" i="2"/>
  <c r="AN281" i="2"/>
  <c r="AP281" i="2"/>
  <c r="AM281" i="2"/>
  <c r="AS281" i="2"/>
  <c r="AS282" i="2" s="1"/>
  <c r="AS283" i="2" s="1"/>
  <c r="AS284" i="2" s="1"/>
  <c r="AS285" i="2" s="1"/>
  <c r="AS286" i="2" s="1"/>
  <c r="AS287" i="2" s="1"/>
  <c r="AS288" i="2" s="1"/>
  <c r="AO281" i="2"/>
  <c r="D331" i="2"/>
  <c r="X330" i="2"/>
  <c r="AS272" i="2"/>
  <c r="AS273" i="2" s="1"/>
  <c r="AS274" i="2" s="1"/>
  <c r="AS275" i="2" s="1"/>
  <c r="AS276" i="2" s="1"/>
  <c r="AS277" i="2" s="1"/>
  <c r="AS278" i="2" s="1"/>
  <c r="AS279" i="2" s="1"/>
  <c r="AO272" i="2"/>
  <c r="AN272" i="2"/>
  <c r="AM272" i="2"/>
  <c r="AP272" i="2"/>
  <c r="Y357" i="2"/>
  <c r="AA357" i="2"/>
  <c r="Z357" i="2"/>
  <c r="Z284" i="2"/>
  <c r="Y284" i="2"/>
  <c r="AA284" i="2"/>
  <c r="Z301" i="2"/>
  <c r="AA301" i="2"/>
  <c r="Y301" i="2"/>
  <c r="Z348" i="2"/>
  <c r="AA348" i="2"/>
  <c r="Y348" i="2"/>
  <c r="AS254" i="2"/>
  <c r="AS255" i="2" s="1"/>
  <c r="AS256" i="2" s="1"/>
  <c r="AS257" i="2" s="1"/>
  <c r="AS258" i="2" s="1"/>
  <c r="AS259" i="2" s="1"/>
  <c r="AS260" i="2" s="1"/>
  <c r="AS261" i="2" s="1"/>
  <c r="AO254" i="2"/>
  <c r="AP254" i="2"/>
  <c r="AM254" i="2"/>
  <c r="AN254" i="2"/>
  <c r="Z203" i="2"/>
  <c r="Y203" i="2"/>
  <c r="AA203" i="2"/>
  <c r="AN218" i="2"/>
  <c r="AM218" i="2"/>
  <c r="AS218" i="2"/>
  <c r="AS219" i="2" s="1"/>
  <c r="AS220" i="2" s="1"/>
  <c r="AS221" i="2" s="1"/>
  <c r="AS222" i="2" s="1"/>
  <c r="AS223" i="2" s="1"/>
  <c r="AS224" i="2" s="1"/>
  <c r="AS225" i="2" s="1"/>
  <c r="AP218" i="2"/>
  <c r="AO218" i="2"/>
  <c r="X186" i="2"/>
  <c r="D187" i="2"/>
  <c r="D223" i="2"/>
  <c r="X222" i="2"/>
  <c r="X240" i="2"/>
  <c r="D241" i="2"/>
  <c r="D260" i="2"/>
  <c r="X259" i="2"/>
  <c r="Z230" i="2"/>
  <c r="Y230" i="2"/>
  <c r="AA230" i="2"/>
  <c r="D196" i="2"/>
  <c r="X195" i="2"/>
  <c r="Z250" i="2"/>
  <c r="AA250" i="2"/>
  <c r="Y250" i="2"/>
  <c r="Z258" i="2"/>
  <c r="AA258" i="2"/>
  <c r="Y258" i="2"/>
  <c r="X231" i="2"/>
  <c r="D232" i="2"/>
  <c r="Y194" i="2"/>
  <c r="AA194" i="2"/>
  <c r="Z194" i="2"/>
  <c r="D252" i="2"/>
  <c r="X252" i="2" s="1"/>
  <c r="X251" i="2"/>
  <c r="AA266" i="2"/>
  <c r="Z266" i="2"/>
  <c r="Y266" i="2"/>
  <c r="D205" i="2"/>
  <c r="X204" i="2"/>
  <c r="AM200" i="2"/>
  <c r="AP200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N209" i="2"/>
  <c r="AP209" i="2"/>
  <c r="AO209" i="2"/>
  <c r="AS209" i="2"/>
  <c r="AS210" i="2" s="1"/>
  <c r="AS211" i="2" s="1"/>
  <c r="AS212" i="2" s="1"/>
  <c r="AS213" i="2" s="1"/>
  <c r="AS214" i="2" s="1"/>
  <c r="AS215" i="2" s="1"/>
  <c r="AS216" i="2" s="1"/>
  <c r="AM209" i="2"/>
  <c r="AN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AO263" i="2"/>
  <c r="Z185" i="2"/>
  <c r="Y185" i="2"/>
  <c r="AA185" i="2"/>
  <c r="AA221" i="2"/>
  <c r="Z221" i="2"/>
  <c r="Y221" i="2"/>
  <c r="Z239" i="2"/>
  <c r="Y239" i="2"/>
  <c r="AA239" i="2"/>
  <c r="D268" i="2"/>
  <c r="X267" i="2"/>
  <c r="AS128" i="2"/>
  <c r="AS129" i="2" s="1"/>
  <c r="AS130" i="2" s="1"/>
  <c r="AS131" i="2" s="1"/>
  <c r="AS132" i="2" s="1"/>
  <c r="AS133" i="2" s="1"/>
  <c r="AS134" i="2" s="1"/>
  <c r="AS135" i="2" s="1"/>
  <c r="AO128" i="2"/>
  <c r="AM128" i="2"/>
  <c r="AP128" i="2"/>
  <c r="AN128" i="2"/>
  <c r="Y103" i="2"/>
  <c r="AA103" i="2"/>
  <c r="Z103" i="2"/>
  <c r="AN101" i="2"/>
  <c r="AM101" i="2"/>
  <c r="AO101" i="2"/>
  <c r="AS101" i="2"/>
  <c r="AS102" i="2" s="1"/>
  <c r="AS103" i="2" s="1"/>
  <c r="AS104" i="2" s="1"/>
  <c r="AS105" i="2" s="1"/>
  <c r="AS106" i="2" s="1"/>
  <c r="AS107" i="2" s="1"/>
  <c r="AS108" i="2" s="1"/>
  <c r="AP101" i="2"/>
  <c r="AA176" i="2"/>
  <c r="Z176" i="2"/>
  <c r="Y176" i="2"/>
  <c r="Z113" i="2"/>
  <c r="Y113" i="2"/>
  <c r="AA113" i="2"/>
  <c r="D125" i="2"/>
  <c r="X124" i="2"/>
  <c r="X168" i="2"/>
  <c r="D169" i="2"/>
  <c r="D160" i="2"/>
  <c r="X159" i="2"/>
  <c r="Z167" i="2"/>
  <c r="AA167" i="2"/>
  <c r="Y167" i="2"/>
  <c r="Z96" i="2"/>
  <c r="AA96" i="2"/>
  <c r="Y96" i="2"/>
  <c r="D178" i="2"/>
  <c r="X177" i="2"/>
  <c r="X114" i="2"/>
  <c r="D115" i="2"/>
  <c r="AA148" i="2"/>
  <c r="Y148" i="2"/>
  <c r="Z148" i="2"/>
  <c r="AA123" i="2"/>
  <c r="Z123" i="2"/>
  <c r="Y123" i="2"/>
  <c r="Y158" i="2"/>
  <c r="AA158" i="2"/>
  <c r="Z158" i="2"/>
  <c r="D105" i="2"/>
  <c r="X104" i="2"/>
  <c r="D150" i="2"/>
  <c r="X149" i="2"/>
  <c r="D98" i="2"/>
  <c r="X97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AA87" i="2"/>
  <c r="Z87" i="2"/>
  <c r="Y87" i="2"/>
  <c r="D89" i="2"/>
  <c r="X88" i="2"/>
  <c r="AA78" i="2"/>
  <c r="Z78" i="2"/>
  <c r="Y78" i="2"/>
  <c r="D80" i="2"/>
  <c r="X79" i="2"/>
  <c r="Z68" i="2"/>
  <c r="Y68" i="2"/>
  <c r="AA68" i="2"/>
  <c r="X69" i="2"/>
  <c r="D70" i="2"/>
  <c r="AA60" i="2"/>
  <c r="Z60" i="2"/>
  <c r="Y60" i="2"/>
  <c r="D62" i="2"/>
  <c r="X61" i="2"/>
  <c r="AA50" i="2"/>
  <c r="Y50" i="2"/>
  <c r="Z50" i="2"/>
  <c r="D52" i="2"/>
  <c r="X51" i="2"/>
  <c r="AN47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M47" i="2"/>
  <c r="X42" i="2"/>
  <c r="D43" i="2"/>
  <c r="Z41" i="2"/>
  <c r="AA41" i="2"/>
  <c r="Y41" i="2"/>
  <c r="AA32" i="2"/>
  <c r="Z32" i="2"/>
  <c r="Y32" i="2"/>
  <c r="D34" i="2"/>
  <c r="X33" i="2"/>
  <c r="AA24" i="2"/>
  <c r="Z24" i="2"/>
  <c r="Y24" i="2"/>
  <c r="D26" i="2"/>
  <c r="X25" i="2"/>
  <c r="D17" i="2"/>
  <c r="X16" i="2"/>
  <c r="AA15" i="2"/>
  <c r="Z15" i="2"/>
  <c r="Y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63" i="2" l="1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Z140" i="2"/>
  <c r="Y140" i="2"/>
  <c r="AA140" i="2"/>
  <c r="X141" i="2"/>
  <c r="D142" i="2"/>
  <c r="AA212" i="2"/>
  <c r="Z212" i="2"/>
  <c r="Y212" i="2"/>
  <c r="D313" i="2"/>
  <c r="X312" i="2"/>
  <c r="D214" i="2"/>
  <c r="X213" i="2"/>
  <c r="AA311" i="2"/>
  <c r="Y311" i="2"/>
  <c r="Z311" i="2"/>
  <c r="D133" i="2"/>
  <c r="X132" i="2"/>
  <c r="AA131" i="2"/>
  <c r="Z131" i="2"/>
  <c r="Y131" i="2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X331" i="2"/>
  <c r="D332" i="2"/>
  <c r="AA321" i="2"/>
  <c r="Z321" i="2"/>
  <c r="Y321" i="2"/>
  <c r="Y296" i="2"/>
  <c r="Z296" i="2"/>
  <c r="AA296" i="2"/>
  <c r="Y349" i="2"/>
  <c r="Z349" i="2"/>
  <c r="AA349" i="2"/>
  <c r="Y341" i="2"/>
  <c r="AA341" i="2"/>
  <c r="Z341" i="2"/>
  <c r="X286" i="2"/>
  <c r="D287" i="2"/>
  <c r="Y297" i="2"/>
  <c r="AA297" i="2"/>
  <c r="Z297" i="2"/>
  <c r="X350" i="2"/>
  <c r="D351" i="2"/>
  <c r="X351" i="2" s="1"/>
  <c r="Z342" i="2"/>
  <c r="Y342" i="2"/>
  <c r="AA342" i="2"/>
  <c r="AA285" i="2"/>
  <c r="Y285" i="2"/>
  <c r="Z285" i="2"/>
  <c r="AA330" i="2"/>
  <c r="Y330" i="2"/>
  <c r="Z330" i="2"/>
  <c r="X322" i="2"/>
  <c r="D323" i="2"/>
  <c r="Y277" i="2"/>
  <c r="AA277" i="2"/>
  <c r="Z277" i="2"/>
  <c r="D304" i="2"/>
  <c r="X303" i="2"/>
  <c r="X359" i="2"/>
  <c r="D360" i="2"/>
  <c r="X360" i="2" s="1"/>
  <c r="X278" i="2"/>
  <c r="D279" i="2"/>
  <c r="X279" i="2" s="1"/>
  <c r="Y302" i="2"/>
  <c r="AA302" i="2"/>
  <c r="Z302" i="2"/>
  <c r="AA358" i="2"/>
  <c r="Z358" i="2"/>
  <c r="Y358" i="2"/>
  <c r="Y267" i="2"/>
  <c r="AA267" i="2"/>
  <c r="Z267" i="2"/>
  <c r="AA231" i="2"/>
  <c r="Z231" i="2"/>
  <c r="Y231" i="2"/>
  <c r="AA240" i="2"/>
  <c r="Z240" i="2"/>
  <c r="Y240" i="2"/>
  <c r="AA186" i="2"/>
  <c r="Y186" i="2"/>
  <c r="Z186" i="2"/>
  <c r="X268" i="2"/>
  <c r="D269" i="2"/>
  <c r="Z204" i="2"/>
  <c r="AA204" i="2"/>
  <c r="Y204" i="2"/>
  <c r="AA195" i="2"/>
  <c r="Z195" i="2"/>
  <c r="Y195" i="2"/>
  <c r="Y259" i="2"/>
  <c r="AA259" i="2"/>
  <c r="Z259" i="2"/>
  <c r="Y222" i="2"/>
  <c r="AA222" i="2"/>
  <c r="Z222" i="2"/>
  <c r="D206" i="2"/>
  <c r="X205" i="2"/>
  <c r="Y251" i="2"/>
  <c r="AA251" i="2"/>
  <c r="Z251" i="2"/>
  <c r="X196" i="2"/>
  <c r="D197" i="2"/>
  <c r="X260" i="2"/>
  <c r="D261" i="2"/>
  <c r="X261" i="2" s="1"/>
  <c r="X223" i="2"/>
  <c r="D224" i="2"/>
  <c r="Y252" i="2"/>
  <c r="AA252" i="2"/>
  <c r="Z252" i="2"/>
  <c r="X232" i="2"/>
  <c r="D233" i="2"/>
  <c r="D242" i="2"/>
  <c r="X241" i="2"/>
  <c r="X187" i="2"/>
  <c r="D188" i="2"/>
  <c r="Z168" i="2"/>
  <c r="Y168" i="2"/>
  <c r="AA168" i="2"/>
  <c r="Y97" i="2"/>
  <c r="Z97" i="2"/>
  <c r="AA97" i="2"/>
  <c r="AA104" i="2"/>
  <c r="Z104" i="2"/>
  <c r="Y104" i="2"/>
  <c r="AA114" i="2"/>
  <c r="Z114" i="2"/>
  <c r="Y114" i="2"/>
  <c r="Z124" i="2"/>
  <c r="Y124" i="2"/>
  <c r="AA124" i="2"/>
  <c r="X150" i="2"/>
  <c r="D151" i="2"/>
  <c r="D116" i="2"/>
  <c r="X115" i="2"/>
  <c r="X98" i="2"/>
  <c r="D99" i="2"/>
  <c r="X99" i="2" s="1"/>
  <c r="D106" i="2"/>
  <c r="X105" i="2"/>
  <c r="Y177" i="2"/>
  <c r="AA177" i="2"/>
  <c r="Z177" i="2"/>
  <c r="AA159" i="2"/>
  <c r="Z159" i="2"/>
  <c r="Y159" i="2"/>
  <c r="D126" i="2"/>
  <c r="X126" i="2" s="1"/>
  <c r="X125" i="2"/>
  <c r="Z149" i="2"/>
  <c r="Y149" i="2"/>
  <c r="AA149" i="2"/>
  <c r="X178" i="2"/>
  <c r="D179" i="2"/>
  <c r="X160" i="2"/>
  <c r="D161" i="2"/>
  <c r="D170" i="2"/>
  <c r="X169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AA69" i="2"/>
  <c r="Z69" i="2"/>
  <c r="Y69" i="2"/>
  <c r="D71" i="2"/>
  <c r="X70" i="2"/>
  <c r="D63" i="2"/>
  <c r="X63" i="2" s="1"/>
  <c r="X62" i="2"/>
  <c r="AA61" i="2"/>
  <c r="Z61" i="2"/>
  <c r="Y61" i="2"/>
  <c r="X52" i="2"/>
  <c r="D53" i="2"/>
  <c r="Y51" i="2"/>
  <c r="AA51" i="2"/>
  <c r="Z51" i="2"/>
  <c r="D44" i="2"/>
  <c r="X43" i="2"/>
  <c r="AA42" i="2"/>
  <c r="Z42" i="2"/>
  <c r="Y42" i="2"/>
  <c r="X34" i="2"/>
  <c r="D35" i="2"/>
  <c r="Y33" i="2"/>
  <c r="Z33" i="2"/>
  <c r="AA33" i="2"/>
  <c r="D27" i="2"/>
  <c r="X27" i="2" s="1"/>
  <c r="X26" i="2"/>
  <c r="AA25" i="2"/>
  <c r="Z25" i="2"/>
  <c r="Y25" i="2"/>
  <c r="AA16" i="2"/>
  <c r="Z16" i="2"/>
  <c r="Y16" i="2"/>
  <c r="D18" i="2"/>
  <c r="X18" i="2" s="1"/>
  <c r="X17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Y213" i="2" l="1"/>
  <c r="AA213" i="2"/>
  <c r="Z213" i="2"/>
  <c r="AA141" i="2"/>
  <c r="Z141" i="2"/>
  <c r="Y141" i="2"/>
  <c r="D215" i="2"/>
  <c r="X214" i="2"/>
  <c r="Z312" i="2"/>
  <c r="Y312" i="2"/>
  <c r="AA312" i="2"/>
  <c r="D314" i="2"/>
  <c r="X313" i="2"/>
  <c r="X142" i="2"/>
  <c r="D143" i="2"/>
  <c r="Y132" i="2"/>
  <c r="AA132" i="2"/>
  <c r="Z132" i="2"/>
  <c r="D134" i="2"/>
  <c r="X133" i="2"/>
  <c r="Z360" i="2"/>
  <c r="AA360" i="2"/>
  <c r="Y360" i="2"/>
  <c r="AA322" i="2"/>
  <c r="Z322" i="2"/>
  <c r="Y322" i="2"/>
  <c r="AA359" i="2"/>
  <c r="Z359" i="2"/>
  <c r="Y359" i="2"/>
  <c r="X287" i="2"/>
  <c r="D288" i="2"/>
  <c r="X288" i="2" s="1"/>
  <c r="AA279" i="2"/>
  <c r="Y279" i="2"/>
  <c r="Z279" i="2"/>
  <c r="Z303" i="2"/>
  <c r="AA303" i="2"/>
  <c r="Y303" i="2"/>
  <c r="AA351" i="2"/>
  <c r="Z351" i="2"/>
  <c r="Y351" i="2"/>
  <c r="AA286" i="2"/>
  <c r="Z286" i="2"/>
  <c r="Y286" i="2"/>
  <c r="D333" i="2"/>
  <c r="X333" i="2" s="1"/>
  <c r="X332" i="2"/>
  <c r="AA278" i="2"/>
  <c r="Z278" i="2"/>
  <c r="Y278" i="2"/>
  <c r="D305" i="2"/>
  <c r="X304" i="2"/>
  <c r="X323" i="2"/>
  <c r="D324" i="2"/>
  <c r="X324" i="2" s="1"/>
  <c r="Y350" i="2"/>
  <c r="AA350" i="2"/>
  <c r="Z350" i="2"/>
  <c r="Z331" i="2"/>
  <c r="AA331" i="2"/>
  <c r="Y331" i="2"/>
  <c r="X242" i="2"/>
  <c r="D243" i="2"/>
  <c r="X243" i="2" s="1"/>
  <c r="AA261" i="2"/>
  <c r="Z261" i="2"/>
  <c r="Y261" i="2"/>
  <c r="D189" i="2"/>
  <c r="X189" i="2" s="1"/>
  <c r="X188" i="2"/>
  <c r="D234" i="2"/>
  <c r="X234" i="2" s="1"/>
  <c r="X233" i="2"/>
  <c r="AA260" i="2"/>
  <c r="Y260" i="2"/>
  <c r="Z260" i="2"/>
  <c r="Y205" i="2"/>
  <c r="Z205" i="2"/>
  <c r="AA205" i="2"/>
  <c r="AA187" i="2"/>
  <c r="Z187" i="2"/>
  <c r="Y187" i="2"/>
  <c r="AA232" i="2"/>
  <c r="Z232" i="2"/>
  <c r="Y232" i="2"/>
  <c r="X224" i="2"/>
  <c r="D225" i="2"/>
  <c r="X225" i="2" s="1"/>
  <c r="D198" i="2"/>
  <c r="X198" i="2" s="1"/>
  <c r="X197" i="2"/>
  <c r="X206" i="2"/>
  <c r="D207" i="2"/>
  <c r="X207" i="2" s="1"/>
  <c r="X269" i="2"/>
  <c r="D270" i="2"/>
  <c r="X270" i="2" s="1"/>
  <c r="AA241" i="2"/>
  <c r="Z241" i="2"/>
  <c r="Y241" i="2"/>
  <c r="AA223" i="2"/>
  <c r="Z223" i="2"/>
  <c r="Y223" i="2"/>
  <c r="AA196" i="2"/>
  <c r="Z196" i="2"/>
  <c r="Y196" i="2"/>
  <c r="AA268" i="2"/>
  <c r="Z268" i="2"/>
  <c r="Y268" i="2"/>
  <c r="Z160" i="2"/>
  <c r="Y160" i="2"/>
  <c r="AA160" i="2"/>
  <c r="Y98" i="2"/>
  <c r="AA98" i="2"/>
  <c r="Z98" i="2"/>
  <c r="AA150" i="2"/>
  <c r="Z150" i="2"/>
  <c r="Y150" i="2"/>
  <c r="D162" i="2"/>
  <c r="X162" i="2" s="1"/>
  <c r="X161" i="2"/>
  <c r="AA99" i="2"/>
  <c r="Z99" i="2"/>
  <c r="Y99" i="2"/>
  <c r="D152" i="2"/>
  <c r="X151" i="2"/>
  <c r="Y169" i="2"/>
  <c r="AA169" i="2"/>
  <c r="Z169" i="2"/>
  <c r="D180" i="2"/>
  <c r="X180" i="2" s="1"/>
  <c r="X179" i="2"/>
  <c r="Y125" i="2"/>
  <c r="AA125" i="2"/>
  <c r="Z125" i="2"/>
  <c r="Y105" i="2"/>
  <c r="AA105" i="2"/>
  <c r="Z105" i="2"/>
  <c r="AA115" i="2"/>
  <c r="Z115" i="2"/>
  <c r="Y115" i="2"/>
  <c r="X170" i="2"/>
  <c r="D171" i="2"/>
  <c r="X171" i="2" s="1"/>
  <c r="AA178" i="2"/>
  <c r="Z178" i="2"/>
  <c r="Y178" i="2"/>
  <c r="AA126" i="2"/>
  <c r="Z126" i="2"/>
  <c r="Y126" i="2"/>
  <c r="X106" i="2"/>
  <c r="D107" i="2"/>
  <c r="D117" i="2"/>
  <c r="X117" i="2" s="1"/>
  <c r="X116" i="2"/>
  <c r="Z89" i="2"/>
  <c r="Y89" i="2"/>
  <c r="AA89" i="2"/>
  <c r="Z90" i="2"/>
  <c r="Y90" i="2"/>
  <c r="AA90" i="2"/>
  <c r="Z80" i="2"/>
  <c r="Y80" i="2"/>
  <c r="AA80" i="2"/>
  <c r="Z81" i="2"/>
  <c r="Y81" i="2"/>
  <c r="AA81" i="2"/>
  <c r="D72" i="2"/>
  <c r="X72" i="2" s="1"/>
  <c r="X71" i="2"/>
  <c r="AA70" i="2"/>
  <c r="Z70" i="2"/>
  <c r="Y70" i="2"/>
  <c r="Z62" i="2"/>
  <c r="Y62" i="2"/>
  <c r="AA62" i="2"/>
  <c r="Z63" i="2"/>
  <c r="Y63" i="2"/>
  <c r="AA63" i="2"/>
  <c r="D54" i="2"/>
  <c r="X54" i="2" s="1"/>
  <c r="X53" i="2"/>
  <c r="Z52" i="2"/>
  <c r="AA52" i="2"/>
  <c r="Y52" i="2"/>
  <c r="AA43" i="2"/>
  <c r="Z43" i="2"/>
  <c r="Y43" i="2"/>
  <c r="D45" i="2"/>
  <c r="X45" i="2" s="1"/>
  <c r="X44" i="2"/>
  <c r="X35" i="2"/>
  <c r="D36" i="2"/>
  <c r="X36" i="2" s="1"/>
  <c r="Y34" i="2"/>
  <c r="AA34" i="2"/>
  <c r="Z34" i="2"/>
  <c r="Z26" i="2"/>
  <c r="Y26" i="2"/>
  <c r="AA26" i="2"/>
  <c r="Z27" i="2"/>
  <c r="Y27" i="2"/>
  <c r="AA27" i="2"/>
  <c r="Z18" i="2"/>
  <c r="Y18" i="2"/>
  <c r="AA18" i="2"/>
  <c r="Z17" i="2"/>
  <c r="Y17" i="2"/>
  <c r="AA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D315" i="2" l="1"/>
  <c r="X315" i="2" s="1"/>
  <c r="X314" i="2"/>
  <c r="Z214" i="2"/>
  <c r="Y214" i="2"/>
  <c r="AA214" i="2"/>
  <c r="D144" i="2"/>
  <c r="X144" i="2" s="1"/>
  <c r="X143" i="2"/>
  <c r="D216" i="2"/>
  <c r="X216" i="2" s="1"/>
  <c r="X215" i="2"/>
  <c r="AA142" i="2"/>
  <c r="Z142" i="2"/>
  <c r="Y142" i="2"/>
  <c r="Y313" i="2"/>
  <c r="Z313" i="2"/>
  <c r="AA313" i="2"/>
  <c r="D135" i="2"/>
  <c r="X135" i="2" s="1"/>
  <c r="X134" i="2"/>
  <c r="AA133" i="2"/>
  <c r="Y133" i="2"/>
  <c r="Z133" i="2"/>
  <c r="Y304" i="2"/>
  <c r="Z304" i="2"/>
  <c r="AA304" i="2"/>
  <c r="Z287" i="2"/>
  <c r="AA287" i="2"/>
  <c r="Y287" i="2"/>
  <c r="X305" i="2"/>
  <c r="D306" i="2"/>
  <c r="X306" i="2" s="1"/>
  <c r="Y332" i="2"/>
  <c r="AA332" i="2"/>
  <c r="Z332" i="2"/>
  <c r="Y324" i="2"/>
  <c r="AA324" i="2"/>
  <c r="Z324" i="2"/>
  <c r="Z333" i="2"/>
  <c r="Y333" i="2"/>
  <c r="AA333" i="2"/>
  <c r="Z323" i="2"/>
  <c r="AA323" i="2"/>
  <c r="Y323" i="2"/>
  <c r="Y288" i="2"/>
  <c r="AA288" i="2"/>
  <c r="Z288" i="2"/>
  <c r="Y206" i="2"/>
  <c r="Z206" i="2"/>
  <c r="AA206" i="2"/>
  <c r="AA224" i="2"/>
  <c r="Z224" i="2"/>
  <c r="Y224" i="2"/>
  <c r="Z233" i="2"/>
  <c r="Y233" i="2"/>
  <c r="AA233" i="2"/>
  <c r="Z270" i="2"/>
  <c r="Y270" i="2"/>
  <c r="AA270" i="2"/>
  <c r="AA197" i="2"/>
  <c r="Z197" i="2"/>
  <c r="Y197" i="2"/>
  <c r="Y234" i="2"/>
  <c r="Z234" i="2"/>
  <c r="AA234" i="2"/>
  <c r="AA269" i="2"/>
  <c r="Z269" i="2"/>
  <c r="Y269" i="2"/>
  <c r="Z198" i="2"/>
  <c r="Y198" i="2"/>
  <c r="AA198" i="2"/>
  <c r="Z188" i="2"/>
  <c r="Y188" i="2"/>
  <c r="AA188" i="2"/>
  <c r="Y243" i="2"/>
  <c r="AA243" i="2"/>
  <c r="Z243" i="2"/>
  <c r="AA207" i="2"/>
  <c r="Y207" i="2"/>
  <c r="Z207" i="2"/>
  <c r="Z225" i="2"/>
  <c r="Y225" i="2"/>
  <c r="AA225" i="2"/>
  <c r="Y189" i="2"/>
  <c r="AA189" i="2"/>
  <c r="Z189" i="2"/>
  <c r="Z242" i="2"/>
  <c r="Y242" i="2"/>
  <c r="AA242" i="2"/>
  <c r="D108" i="2"/>
  <c r="X108" i="2" s="1"/>
  <c r="X107" i="2"/>
  <c r="Z170" i="2"/>
  <c r="AA170" i="2"/>
  <c r="Y170" i="2"/>
  <c r="AA106" i="2"/>
  <c r="Z106" i="2"/>
  <c r="Y106" i="2"/>
  <c r="Z180" i="2"/>
  <c r="Y180" i="2"/>
  <c r="AA180" i="2"/>
  <c r="AA151" i="2"/>
  <c r="Z151" i="2"/>
  <c r="Y151" i="2"/>
  <c r="AA179" i="2"/>
  <c r="Z179" i="2"/>
  <c r="Y179" i="2"/>
  <c r="Z116" i="2"/>
  <c r="Y116" i="2"/>
  <c r="AA116" i="2"/>
  <c r="D153" i="2"/>
  <c r="X153" i="2" s="1"/>
  <c r="X152" i="2"/>
  <c r="Y161" i="2"/>
  <c r="AA161" i="2"/>
  <c r="Z161" i="2"/>
  <c r="Y117" i="2"/>
  <c r="AA117" i="2"/>
  <c r="Z117" i="2"/>
  <c r="AA171" i="2"/>
  <c r="Z171" i="2"/>
  <c r="Y171" i="2"/>
  <c r="Z162" i="2"/>
  <c r="Y162" i="2"/>
  <c r="AA162" i="2"/>
  <c r="Z71" i="2"/>
  <c r="Y71" i="2"/>
  <c r="AA71" i="2"/>
  <c r="Z72" i="2"/>
  <c r="Y72" i="2"/>
  <c r="AA72" i="2"/>
  <c r="AA53" i="2"/>
  <c r="Y53" i="2"/>
  <c r="Z53" i="2"/>
  <c r="Z54" i="2"/>
  <c r="Y54" i="2"/>
  <c r="AA54" i="2"/>
  <c r="Z44" i="2"/>
  <c r="Y44" i="2"/>
  <c r="AA44" i="2"/>
  <c r="Z45" i="2"/>
  <c r="Y45" i="2"/>
  <c r="AA45" i="2"/>
  <c r="Z36" i="2"/>
  <c r="AA36" i="2"/>
  <c r="Y36" i="2"/>
  <c r="AA35" i="2"/>
  <c r="Z35" i="2"/>
  <c r="Y35" i="2"/>
  <c r="AA4" i="2"/>
  <c r="Z4" i="2"/>
  <c r="Y4" i="2"/>
  <c r="D6" i="2"/>
  <c r="X5" i="2"/>
  <c r="AP2" i="2"/>
  <c r="AN2" i="2"/>
  <c r="AO2" i="2"/>
  <c r="AM2" i="2"/>
  <c r="Z215" i="2" l="1"/>
  <c r="Y215" i="2"/>
  <c r="AA215" i="2"/>
  <c r="Y315" i="2"/>
  <c r="AA315" i="2"/>
  <c r="Z315" i="2"/>
  <c r="AA216" i="2"/>
  <c r="Z216" i="2"/>
  <c r="Y216" i="2"/>
  <c r="Z143" i="2"/>
  <c r="AA143" i="2"/>
  <c r="Y143" i="2"/>
  <c r="AA144" i="2"/>
  <c r="Z144" i="2"/>
  <c r="Y144" i="2"/>
  <c r="AA314" i="2"/>
  <c r="Y314" i="2"/>
  <c r="Z314" i="2"/>
  <c r="AA134" i="2"/>
  <c r="Y134" i="2"/>
  <c r="Z134" i="2"/>
  <c r="AA135" i="2"/>
  <c r="Y135" i="2"/>
  <c r="Z135" i="2"/>
  <c r="AA306" i="2"/>
  <c r="Z306" i="2"/>
  <c r="Y306" i="2"/>
  <c r="Z305" i="2"/>
  <c r="Y305" i="2"/>
  <c r="AA305" i="2"/>
  <c r="Z152" i="2"/>
  <c r="Y152" i="2"/>
  <c r="AA152" i="2"/>
  <c r="AA107" i="2"/>
  <c r="Z107" i="2"/>
  <c r="Y107" i="2"/>
  <c r="Y153" i="2"/>
  <c r="AA153" i="2"/>
  <c r="Z153" i="2"/>
  <c r="Z108" i="2"/>
  <c r="Y108" i="2"/>
  <c r="AA108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<sst xmlns="http://schemas.openxmlformats.org/spreadsheetml/2006/main" count="50073" uniqueCount="34360">
  <si>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</si>
  <si>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</si>
  <si>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</si>
  <si>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</si>
  <si>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</si>
  <si>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</si>
  <si>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</si>
  <si>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</si>
  <si>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</si>
  <si>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</si>
  <si>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</si>
  <si>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</si>
  <si>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</si>
  <si>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</si>
  <si>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</si>
  <si>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</si>
  <si>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</si>
  <si>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</si>
  <si>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</si>
  <si>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</si>
  <si>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</si>
  <si>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</si>
  <si>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</si>
  <si>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</si>
  <si>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</si>
  <si>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</si>
  <si>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</si>
  <si>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</si>
  <si>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</si>
  <si>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</si>
  <si>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</si>
  <si>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</si>
  <si>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</si>
  <si>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</si>
  <si>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</si>
  <si>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</si>
  <si>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</si>
  <si>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</si>
  <si>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</si>
  <si>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</si>
  <si>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</si>
  <si>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</si>
  <si>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</si>
  <si>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</si>
  <si>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</si>
  <si>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</si>
  <si>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</si>
  <si>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</si>
  <si>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</si>
  <si>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</si>
  <si>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</si>
  <si>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</si>
  <si>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</si>
  <si>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</si>
  <si>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</si>
  <si>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</si>
  <si>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</si>
  <si>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</si>
  <si>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</si>
  <si>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</si>
  <si>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</si>
  <si>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</si>
  <si>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</si>
  <si>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</si>
  <si>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</si>
  <si>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</si>
  <si>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</si>
  <si>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</si>
  <si>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</si>
  <si>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</si>
  <si>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</si>
  <si>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</si>
  <si>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</si>
  <si>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</si>
  <si>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</si>
  <si>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</si>
  <si>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</si>
  <si>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</si>
  <si>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</si>
  <si>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</si>
  <si>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</si>
  <si>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</si>
  <si>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</si>
  <si>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</si>
  <si>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</si>
  <si>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</si>
  <si>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</si>
  <si>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</si>
  <si>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</si>
  <si>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</si>
  <si>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</si>
  <si>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</si>
  <si>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</si>
  <si>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</si>
  <si>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</si>
  <si>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</si>
  <si>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</si>
  <si>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</si>
  <si>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</si>
  <si>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</si>
  <si>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</si>
  <si>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</si>
  <si>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</si>
  <si>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</si>
  <si>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</si>
  <si>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</si>
  <si>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</si>
  <si>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</si>
  <si>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</si>
  <si>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</si>
  <si>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</si>
  <si>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</si>
  <si>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</si>
  <si>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</si>
  <si>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</si>
  <si>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</si>
  <si>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</si>
  <si>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</si>
  <si>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</si>
  <si>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</si>
  <si>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</si>
  <si>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</si>
  <si>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</si>
  <si>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</si>
  <si>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</si>
  <si>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</si>
  <si>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</si>
  <si>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</si>
  <si>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</si>
  <si>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</si>
  <si>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</si>
  <si>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</si>
  <si>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</si>
  <si>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</si>
  <si>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</si>
  <si>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</si>
  <si>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</si>
  <si>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</si>
  <si>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</si>
  <si>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</si>
  <si>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</si>
  <si>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</si>
  <si>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</si>
  <si>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</si>
  <si>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</si>
  <si>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</si>
  <si>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</si>
  <si>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</si>
  <si>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</si>
  <si>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</si>
  <si>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</si>
  <si>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</si>
  <si>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</si>
  <si>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</si>
  <si>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</si>
  <si>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</si>
  <si>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</si>
  <si>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</si>
  <si>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</si>
  <si>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</si>
  <si>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</si>
  <si>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</si>
  <si>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</si>
  <si>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</si>
  <si>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</si>
  <si>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</si>
  <si>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</si>
  <si>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</si>
  <si>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</si>
  <si>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</si>
  <si>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</si>
  <si>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</si>
  <si>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</si>
  <si>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</si>
  <si>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</si>
  <si>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</si>
  <si>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</si>
  <si>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</si>
  <si>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</si>
  <si>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</si>
  <si>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</si>
  <si>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</si>
  <si>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</si>
  <si>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</si>
  <si>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</si>
  <si>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</si>
  <si>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</si>
  <si>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</si>
  <si>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</si>
  <si>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</si>
  <si>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</si>
  <si>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</si>
  <si>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</si>
  <si>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</si>
  <si>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</si>
  <si>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</si>
  <si>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</si>
  <si>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</si>
  <si>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</si>
  <si>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</si>
  <si>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</si>
  <si>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</si>
  <si>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</si>
  <si>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</si>
  <si>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</si>
  <si>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</si>
  <si>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</si>
  <si>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</si>
  <si>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</si>
  <si>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</si>
  <si>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</si>
  <si>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</si>
  <si>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</si>
  <si>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</si>
  <si>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</si>
  <si>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</si>
  <si>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</si>
  <si>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</si>
  <si>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</si>
  <si>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</si>
  <si>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</si>
  <si>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</si>
  <si>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</si>
  <si>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</si>
  <si>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</si>
  <si>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</si>
  <si>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</si>
  <si>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</si>
  <si>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</si>
  <si>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</si>
  <si>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</si>
  <si>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</si>
  <si>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</si>
  <si>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</si>
  <si>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</si>
  <si>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</si>
  <si>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</si>
  <si>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</si>
  <si>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</si>
  <si>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</si>
  <si>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</si>
  <si>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</si>
  <si>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</si>
  <si>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</si>
  <si>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</si>
  <si>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</si>
  <si>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</si>
  <si>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</si>
  <si>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</si>
  <si>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</si>
  <si>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</si>
  <si>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</si>
  <si>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</si>
  <si>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</si>
  <si>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</si>
  <si>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</si>
  <si>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</si>
  <si>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</si>
  <si>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</si>
  <si>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</si>
  <si>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</si>
  <si>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</si>
  <si>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</si>
  <si>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</si>
  <si>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</si>
  <si>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</si>
  <si>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</si>
  <si>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</si>
  <si>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</si>
  <si>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</si>
  <si>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</si>
  <si>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</si>
  <si>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</si>
  <si>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</si>
  <si>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</si>
  <si>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</si>
  <si>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</si>
  <si>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</si>
  <si>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</si>
  <si>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</si>
  <si>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</si>
  <si>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</si>
  <si>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</si>
  <si>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</si>
  <si>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</si>
  <si>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</si>
  <si>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</si>
  <si>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</si>
  <si>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</si>
  <si>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</si>
  <si>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</si>
  <si>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</si>
  <si>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</si>
  <si>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</si>
  <si>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</si>
  <si>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</si>
  <si>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</si>
  <si>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</si>
  <si>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</si>
  <si>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</si>
  <si>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</si>
  <si>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</si>
  <si>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</si>
  <si>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</si>
  <si>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</si>
  <si>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</si>
  <si>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</si>
  <si>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</si>
  <si>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</si>
  <si>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</si>
  <si>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</si>
  <si>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</si>
  <si>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</si>
  <si>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</si>
  <si>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</si>
  <si>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</si>
  <si>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</si>
  <si>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</si>
  <si>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</si>
  <si>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</si>
  <si>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</si>
  <si>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</si>
  <si>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</si>
  <si>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</si>
  <si>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</si>
  <si>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</si>
  <si>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</si>
  <si>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</si>
  <si>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</si>
  <si>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</si>
  <si>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</si>
  <si>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</si>
  <si>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</si>
  <si>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</si>
  <si>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</si>
  <si>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</si>
  <si>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</si>
  <si>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</si>
  <si>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</si>
  <si>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</si>
  <si>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</si>
  <si>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</si>
  <si>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</si>
  <si>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</si>
  <si>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</si>
  <si>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</si>
  <si>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</si>
  <si>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</si>
  <si>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</si>
  <si>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</si>
  <si>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</si>
  <si>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</si>
  <si>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</si>
  <si>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</si>
  <si>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</si>
  <si>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</si>
  <si>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</si>
  <si>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</si>
  <si>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</si>
  <si>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</si>
  <si>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</si>
  <si>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</si>
  <si>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</si>
  <si>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</si>
  <si>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</si>
  <si>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</si>
  <si>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</si>
  <si>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</si>
  <si>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</si>
  <si>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</si>
  <si>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</si>
  <si>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</si>
  <si>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</si>
  <si>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</si>
  <si>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</si>
  <si>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</si>
  <si>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</si>
  <si>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</si>
  <si>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</si>
  <si>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</si>
  <si>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</si>
  <si>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</si>
  <si>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</si>
  <si>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</si>
  <si>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</si>
  <si>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</si>
  <si>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</si>
  <si>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</si>
  <si>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</si>
  <si>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</si>
  <si>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</si>
  <si>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</si>
  <si>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</si>
  <si>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</si>
  <si>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</si>
  <si>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</si>
  <si>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</si>
  <si>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</si>
  <si>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</si>
  <si>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</si>
  <si>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</si>
  <si>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</si>
  <si>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</si>
  <si>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</si>
  <si>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</si>
  <si>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</si>
  <si>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</si>
  <si>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</si>
  <si>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</si>
  <si>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</si>
  <si>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</si>
  <si>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</si>
  <si>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</si>
  <si>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</si>
  <si>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</si>
  <si>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</si>
  <si>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</si>
  <si>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</si>
  <si>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</si>
  <si>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</si>
  <si>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</si>
  <si>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</si>
  <si>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</si>
  <si>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</si>
  <si>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</si>
  <si>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</si>
  <si>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</si>
  <si>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</si>
  <si>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</si>
  <si>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</si>
  <si>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</si>
  <si>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</si>
  <si>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</si>
  <si>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</si>
  <si>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</si>
  <si>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</si>
  <si>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</si>
  <si>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</si>
  <si>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</si>
  <si>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</si>
  <si>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</si>
  <si>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</si>
  <si>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</si>
  <si>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</si>
  <si>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</si>
  <si>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</si>
  <si>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</si>
  <si>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</si>
  <si>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</si>
  <si>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</si>
  <si>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</si>
  <si>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</si>
  <si>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</si>
  <si>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</si>
  <si>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</si>
  <si>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</si>
  <si>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</si>
  <si>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</si>
  <si>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</si>
  <si>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</si>
  <si>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</si>
  <si>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</si>
  <si>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</si>
  <si>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</si>
  <si>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</si>
  <si>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</si>
  <si>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</si>
  <si>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</si>
  <si>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</si>
  <si>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</si>
  <si>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</si>
  <si>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</si>
  <si>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</si>
  <si>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</si>
  <si>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</si>
  <si>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</si>
  <si>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</si>
  <si>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</si>
  <si>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</si>
  <si>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</si>
  <si>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</si>
  <si>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</si>
  <si>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</si>
  <si>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</si>
  <si>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</si>
  <si>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</si>
  <si>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</si>
  <si>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</si>
  <si>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</si>
  <si>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</si>
  <si>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</si>
  <si>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</si>
  <si>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</si>
  <si>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</si>
  <si>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</si>
  <si>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</si>
  <si>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</si>
  <si>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</si>
  <si>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</si>
  <si>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</si>
  <si>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</si>
  <si>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</si>
  <si>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</si>
  <si>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</si>
  <si>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</si>
  <si>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</si>
  <si>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</si>
  <si>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</si>
  <si>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</si>
  <si>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</si>
  <si>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</si>
  <si>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</si>
  <si>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</si>
  <si>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</si>
  <si>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</si>
  <si>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</si>
  <si>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</si>
  <si>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</si>
  <si>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</si>
  <si>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</si>
  <si>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</si>
  <si>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</si>
  <si>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</si>
  <si>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</si>
  <si>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</si>
  <si>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</si>
  <si>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</si>
  <si>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</si>
  <si>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</si>
  <si>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</si>
  <si>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</si>
  <si>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</si>
  <si>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</si>
  <si>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</si>
  <si>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</si>
  <si>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</si>
  <si>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</si>
  <si>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</si>
  <si>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</si>
  <si>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</si>
  <si>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</si>
  <si>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</si>
  <si>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</si>
  <si>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</si>
  <si>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</si>
  <si>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</si>
  <si>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</si>
  <si>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</si>
  <si>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</si>
  <si>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</si>
  <si>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</si>
  <si>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</si>
  <si>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</si>
  <si>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</si>
  <si>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</si>
  <si>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</si>
  <si>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</si>
  <si>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</si>
  <si>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</si>
  <si>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</si>
  <si>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</si>
  <si>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</si>
  <si>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</si>
  <si>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</si>
  <si>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</si>
  <si>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</si>
  <si>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</si>
  <si>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</si>
  <si>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</si>
  <si>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</si>
  <si>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</si>
  <si>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</si>
  <si>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</si>
  <si>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</si>
  <si>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</si>
  <si>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</si>
  <si>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</si>
  <si>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</si>
  <si>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</si>
  <si>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</si>
  <si>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</si>
  <si>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</si>
  <si>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</si>
  <si>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</si>
  <si>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</si>
  <si>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</si>
  <si>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</si>
  <si>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</si>
  <si>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</si>
  <si>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</si>
  <si>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</si>
  <si>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</si>
  <si>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</si>
  <si>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</si>
  <si>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</si>
  <si>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</si>
  <si>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</si>
  <si>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</si>
  <si>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</si>
  <si>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</si>
  <si>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</si>
  <si>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</si>
  <si>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</si>
  <si>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</si>
  <si>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</si>
  <si>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</si>
  <si>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</si>
  <si>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</si>
  <si>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</si>
  <si>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</si>
  <si>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</si>
  <si>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</si>
  <si>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</si>
  <si>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</si>
  <si>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</si>
  <si>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</si>
  <si>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</si>
  <si>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</si>
  <si>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</si>
  <si>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</si>
  <si>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</si>
  <si>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</si>
  <si>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</si>
  <si>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</si>
  <si>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</si>
  <si>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</si>
  <si>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</si>
  <si>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</si>
  <si>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</si>
  <si>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</si>
  <si>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</si>
  <si>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</si>
  <si>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</si>
  <si>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</si>
  <si>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</si>
  <si>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</si>
  <si>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</si>
  <si>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</si>
  <si>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</si>
  <si>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</si>
  <si>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</si>
  <si>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</si>
  <si>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</si>
  <si>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</si>
  <si>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</si>
  <si>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</si>
  <si>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</si>
  <si>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</si>
  <si>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</si>
  <si>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</si>
  <si>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</si>
  <si>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</si>
  <si>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</si>
  <si>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</si>
  <si>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</si>
  <si>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</si>
  <si>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</si>
  <si>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</si>
  <si>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</si>
  <si>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</si>
  <si>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</si>
  <si>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</si>
  <si>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</si>
  <si>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</si>
  <si>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</si>
  <si>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</si>
  <si>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</si>
  <si>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</si>
  <si>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</si>
  <si>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</si>
  <si>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</si>
  <si>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</si>
  <si>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</si>
  <si>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</si>
  <si>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</si>
  <si>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</si>
  <si>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</si>
  <si>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</si>
  <si>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</si>
  <si>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</si>
  <si>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</si>
  <si>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</si>
  <si>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</si>
  <si>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</si>
  <si>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</si>
  <si>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</si>
  <si>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</si>
  <si>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</si>
  <si>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</si>
  <si>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</si>
  <si>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</si>
  <si>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</si>
  <si>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</si>
  <si>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</si>
  <si>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</si>
  <si>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</si>
  <si>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</si>
  <si>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</si>
  <si>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</si>
  <si>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</si>
  <si>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</si>
  <si>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</si>
  <si>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</si>
  <si>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</si>
  <si>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</si>
  <si>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</si>
  <si>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</si>
  <si>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</si>
  <si>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</si>
  <si>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</si>
  <si>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</si>
  <si>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</si>
  <si>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</si>
  <si>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</si>
  <si>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</si>
  <si>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</si>
  <si>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</si>
  <si>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</si>
  <si>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</si>
  <si>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</si>
  <si>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</si>
  <si>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</si>
  <si>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</si>
  <si>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</si>
  <si>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</si>
  <si>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</si>
  <si>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</si>
  <si>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</si>
  <si>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</si>
  <si>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</si>
  <si>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</si>
  <si>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</si>
  <si>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</si>
  <si>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</si>
  <si>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</si>
  <si>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</si>
  <si>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</si>
  <si>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</si>
  <si>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</si>
  <si>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</si>
  <si>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</si>
  <si>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</si>
  <si>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</si>
  <si>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</si>
  <si>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</si>
  <si>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</si>
  <si>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</si>
  <si>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</si>
  <si>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</si>
  <si>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</si>
  <si>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</si>
  <si>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</si>
  <si>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</si>
  <si>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</si>
  <si>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</si>
  <si>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</si>
  <si>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</si>
  <si>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</si>
  <si>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</si>
  <si>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</si>
  <si>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</si>
  <si>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</si>
  <si>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</si>
  <si>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</si>
  <si>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</si>
  <si>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</si>
  <si>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</si>
  <si>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</si>
  <si>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</si>
  <si>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</si>
  <si>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</si>
  <si>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</si>
  <si>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</si>
  <si>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</si>
  <si>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</si>
  <si>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</si>
  <si>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</si>
  <si>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</si>
  <si>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</si>
  <si>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</si>
  <si>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</si>
  <si>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</si>
  <si>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</si>
  <si>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</si>
  <si>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</si>
  <si>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</si>
  <si>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</si>
  <si>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</si>
  <si>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</si>
  <si>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</si>
  <si>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</si>
  <si>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</si>
  <si>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</si>
  <si>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</si>
  <si>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</si>
  <si>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</si>
  <si>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</si>
  <si>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</si>
  <si>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</si>
  <si>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</si>
  <si>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</si>
  <si>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</si>
  <si>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</si>
  <si>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</si>
  <si>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</si>
  <si>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</si>
  <si>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</si>
  <si>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</si>
  <si>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</si>
  <si>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</si>
  <si>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</si>
  <si>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</si>
  <si>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</si>
  <si>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</si>
  <si>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</si>
  <si>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</si>
  <si>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</si>
  <si>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</si>
  <si>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</si>
  <si>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</si>
  <si>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</si>
  <si>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</si>
  <si>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</si>
  <si>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</si>
  <si>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</si>
  <si>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</si>
  <si>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</si>
  <si>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</si>
  <si>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</si>
  <si>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</si>
  <si>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</si>
  <si>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</si>
  <si>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</si>
  <si>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</si>
  <si>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</si>
  <si>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</si>
  <si>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</si>
  <si>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</si>
  <si>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</si>
  <si>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</si>
  <si>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</si>
  <si>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</si>
  <si>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</si>
  <si>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</si>
  <si>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</si>
  <si>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</si>
  <si>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</si>
  <si>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</si>
  <si>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</si>
  <si>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</si>
  <si>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</si>
  <si>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</si>
  <si>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</si>
  <si>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</si>
  <si>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</si>
  <si>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</si>
  <si>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</si>
  <si>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</si>
  <si>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</si>
  <si>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</si>
  <si>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</si>
  <si>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</si>
  <si>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</si>
  <si>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</si>
  <si>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</si>
  <si>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</si>
  <si>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</si>
  <si>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</si>
  <si>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</si>
  <si>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</si>
  <si>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</si>
  <si>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</si>
  <si>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</si>
  <si>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</si>
  <si>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</si>
  <si>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</si>
  <si>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</si>
  <si>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</si>
  <si>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</si>
  <si>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</si>
  <si>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</si>
  <si>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</si>
  <si>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</si>
  <si>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</si>
  <si>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</si>
  <si>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</si>
  <si>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</si>
  <si>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</si>
  <si>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</si>
  <si>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</si>
  <si>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</si>
  <si>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</si>
  <si>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</si>
  <si>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</si>
  <si>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</si>
  <si>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</si>
  <si>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</si>
  <si>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</si>
  <si>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</si>
  <si>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</si>
  <si>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</si>
  <si>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</si>
  <si>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</si>
  <si>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</si>
  <si>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</si>
  <si>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</si>
  <si>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</si>
  <si>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</si>
  <si>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</si>
  <si>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</si>
  <si>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</si>
  <si>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</si>
  <si>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</si>
  <si>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</si>
  <si>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</si>
  <si>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</si>
  <si>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</si>
  <si>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</si>
  <si>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</si>
  <si>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</si>
  <si>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</si>
  <si>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</si>
  <si>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</si>
  <si>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</si>
  <si>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</si>
  <si>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</si>
  <si>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</si>
  <si>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</si>
  <si>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</si>
  <si>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</si>
  <si>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</si>
  <si>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</si>
  <si>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</si>
  <si>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</si>
  <si>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</si>
  <si>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</si>
  <si>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</si>
  <si>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</si>
  <si>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</si>
  <si>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</si>
  <si>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</si>
  <si>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</si>
  <si>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</si>
  <si>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</si>
  <si>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</si>
  <si>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</si>
  <si>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</si>
  <si>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</si>
  <si>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</si>
  <si>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</si>
  <si>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</si>
  <si>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</si>
  <si>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</si>
  <si>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</si>
  <si>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</si>
  <si>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</si>
  <si>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</si>
  <si>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</si>
  <si>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</si>
  <si>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</si>
  <si>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</si>
  <si>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</si>
  <si>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</si>
  <si>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</si>
  <si>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</si>
  <si>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</si>
  <si>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</si>
  <si>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</si>
  <si>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</si>
  <si>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</si>
  <si>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</si>
  <si>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</si>
  <si>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</si>
  <si>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</si>
  <si>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</si>
  <si>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</si>
  <si>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</si>
  <si>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</si>
  <si>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</si>
  <si>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</si>
  <si>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</si>
  <si>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</si>
  <si>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</si>
  <si>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</si>
  <si>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</si>
  <si>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</si>
  <si>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</si>
  <si>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</si>
  <si>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</si>
  <si>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</si>
  <si>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</si>
  <si>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</si>
  <si>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</si>
  <si>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</si>
  <si>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</si>
  <si>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</si>
  <si>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</si>
  <si>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</si>
  <si>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</si>
  <si>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</si>
  <si>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</si>
  <si>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</si>
  <si>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</si>
  <si>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</si>
  <si>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</si>
  <si>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</si>
  <si>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</si>
  <si>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</si>
  <si>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</si>
  <si>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</si>
  <si>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</si>
  <si>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</si>
  <si>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</si>
  <si>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</si>
  <si>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</si>
  <si>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</si>
  <si>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</si>
  <si>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</si>
  <si>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</si>
  <si>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</si>
  <si>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</si>
  <si>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</si>
  <si>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</si>
  <si>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</si>
  <si>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</si>
  <si>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</si>
  <si>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</si>
  <si>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</si>
  <si>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</si>
  <si>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</si>
  <si>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</si>
  <si>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</si>
  <si>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</si>
  <si>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</si>
  <si>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</si>
  <si>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</si>
  <si>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</si>
  <si>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</si>
  <si>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</si>
  <si>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</si>
  <si>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</si>
  <si>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</si>
  <si>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</si>
  <si>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</si>
  <si>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</si>
  <si>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</si>
  <si>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</si>
  <si>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</si>
  <si>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</si>
  <si>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</si>
  <si>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</si>
  <si>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</si>
  <si>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</si>
  <si>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</si>
  <si>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</si>
  <si>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</si>
  <si>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</si>
  <si>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</si>
  <si>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</si>
  <si>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</si>
  <si>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</si>
  <si>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</si>
  <si>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</si>
  <si>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</si>
  <si>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</si>
  <si>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</si>
  <si>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</si>
  <si>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</si>
  <si>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</si>
  <si>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</si>
  <si>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</si>
  <si>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</si>
  <si>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</si>
  <si>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</si>
  <si>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</si>
  <si>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</si>
  <si>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</si>
  <si>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</si>
  <si>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</si>
  <si>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</si>
  <si>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</si>
  <si>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</si>
  <si>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</si>
  <si>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</si>
  <si>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</si>
  <si>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</si>
  <si>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</si>
  <si>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</si>
  <si>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</si>
  <si>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</si>
  <si>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</si>
  <si>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</si>
  <si>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</si>
  <si>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</si>
  <si>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</si>
  <si>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</si>
  <si>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</si>
  <si>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</si>
  <si>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</si>
  <si>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</si>
  <si>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</si>
  <si>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</si>
  <si>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</si>
  <si>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</si>
  <si>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</si>
  <si>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</si>
  <si>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</si>
  <si>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</si>
  <si>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</si>
  <si>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</si>
  <si>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</si>
  <si>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</si>
  <si>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</si>
  <si>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</si>
  <si>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</si>
  <si>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</si>
  <si>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</si>
  <si>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</si>
  <si>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</si>
  <si>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</si>
  <si>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</si>
  <si>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</si>
  <si>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</si>
  <si>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</si>
  <si>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</si>
  <si>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</si>
  <si>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</si>
  <si>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</si>
  <si>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</si>
  <si>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</si>
  <si>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</si>
  <si>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</si>
  <si>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</si>
  <si>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</si>
  <si>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</si>
  <si>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</si>
  <si>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</si>
  <si>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</si>
  <si>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</si>
  <si>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</si>
  <si>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</si>
  <si>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</si>
  <si>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</si>
  <si>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</si>
  <si>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</si>
  <si>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</si>
  <si>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</si>
  <si>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</si>
  <si>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</si>
  <si>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</si>
  <si>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</si>
  <si>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</si>
  <si>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</si>
  <si>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</si>
  <si>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</si>
  <si>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</si>
  <si>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</si>
  <si>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</si>
  <si>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</si>
  <si>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</si>
  <si>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</si>
  <si>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</si>
  <si>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</si>
  <si>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</si>
  <si>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</si>
  <si>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</si>
  <si>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</si>
  <si>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</si>
  <si>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</si>
  <si>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</si>
  <si>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</si>
  <si>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</si>
  <si>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</si>
  <si>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</si>
  <si>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</si>
  <si>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</si>
  <si>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</si>
  <si>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</si>
  <si>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</si>
  <si>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</si>
  <si>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</si>
  <si>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</si>
  <si>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</si>
  <si>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</si>
  <si>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</si>
  <si>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</si>
  <si>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</si>
  <si>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</si>
  <si>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</si>
  <si>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</si>
  <si>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</si>
  <si>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</si>
  <si>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</si>
  <si>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</si>
  <si>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</si>
  <si>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</si>
  <si>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</si>
  <si>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</si>
  <si>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</si>
  <si>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</si>
  <si>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</si>
  <si>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</si>
  <si>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</si>
  <si>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</si>
  <si>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</si>
  <si>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</si>
  <si>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</si>
  <si>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</si>
  <si>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</si>
  <si>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</si>
  <si>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</si>
  <si>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</si>
  <si>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</si>
  <si>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</si>
  <si>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</si>
  <si>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</si>
  <si>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</si>
  <si>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</si>
  <si>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</si>
  <si>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</si>
  <si>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</si>
  <si>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</si>
  <si>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</si>
  <si>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</si>
  <si>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</si>
  <si>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</si>
  <si>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</si>
  <si>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</si>
  <si>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</si>
  <si>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</si>
  <si>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</si>
  <si>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</si>
  <si>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</si>
  <si>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</si>
  <si>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</si>
  <si>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</si>
  <si>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</si>
  <si>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</si>
  <si>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</si>
  <si>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</si>
  <si>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</si>
  <si>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</si>
  <si>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</si>
  <si>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</si>
  <si>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</si>
  <si>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</si>
  <si>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</si>
  <si>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</si>
  <si>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</si>
  <si>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</si>
  <si>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</si>
  <si>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</si>
  <si>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</si>
  <si>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</si>
  <si>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</si>
  <si>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</si>
  <si>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</si>
  <si>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</si>
  <si>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</si>
  <si>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</si>
  <si>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</si>
  <si>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</si>
  <si>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</si>
  <si>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</si>
  <si>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</si>
  <si>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</si>
  <si>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</si>
  <si>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</si>
  <si>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</si>
  <si>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</si>
  <si>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</si>
  <si>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</si>
  <si>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</si>
  <si>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</si>
  <si>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</si>
  <si>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</si>
  <si>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</si>
  <si>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</si>
  <si>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</si>
  <si>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</si>
  <si>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</si>
  <si>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</si>
  <si>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</si>
  <si>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</si>
  <si>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</si>
  <si>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</si>
  <si>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</si>
  <si>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</si>
  <si>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</si>
  <si>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</si>
  <si>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</si>
  <si>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</si>
  <si>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</si>
  <si>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</si>
  <si>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</si>
  <si>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</si>
  <si>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</si>
  <si>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</si>
  <si>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</si>
  <si>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</si>
  <si>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</si>
  <si>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</si>
  <si>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</si>
  <si>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</si>
  <si>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</si>
  <si>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</si>
  <si>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</si>
  <si>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</si>
  <si>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</si>
  <si>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</si>
  <si>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</si>
  <si>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</si>
  <si>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</si>
  <si>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</si>
  <si>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</si>
  <si>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</si>
  <si>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</si>
  <si>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</si>
  <si>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</si>
  <si>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</si>
  <si>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</si>
  <si>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</si>
  <si>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</si>
  <si>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</si>
  <si>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</si>
  <si>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</si>
  <si>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</si>
  <si>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</si>
  <si>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</si>
  <si>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</si>
  <si>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</si>
  <si>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</si>
  <si>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</si>
  <si>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</si>
  <si>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</si>
  <si>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</si>
  <si>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</si>
  <si>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</si>
  <si>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</si>
  <si>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</si>
  <si>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</si>
  <si>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</si>
  <si>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</si>
  <si>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</si>
  <si>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</si>
  <si>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</si>
  <si>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</si>
  <si>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</si>
  <si>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</si>
  <si>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</si>
  <si>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</si>
  <si>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</si>
  <si>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</si>
  <si>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</si>
  <si>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</si>
  <si>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</si>
  <si>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</si>
  <si>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</si>
  <si>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</si>
  <si>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</si>
  <si>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</si>
  <si>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</si>
  <si>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</si>
  <si>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</si>
  <si>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</si>
  <si>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</si>
  <si>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</si>
  <si>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</si>
  <si>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</si>
  <si>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</si>
  <si>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</si>
  <si>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</si>
  <si>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</si>
  <si>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</si>
  <si>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</si>
  <si>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</si>
  <si>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</si>
  <si>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</si>
  <si>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</si>
  <si>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</si>
  <si>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</si>
  <si>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</si>
  <si>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</si>
  <si>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</si>
  <si>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</si>
  <si>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</si>
  <si>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</si>
  <si>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</si>
  <si>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</si>
  <si>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</si>
  <si>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</si>
  <si>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</si>
  <si>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</si>
  <si>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</si>
  <si>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</si>
  <si>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</si>
  <si>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</si>
  <si>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</si>
  <si>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</si>
  <si>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</si>
  <si>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</si>
  <si>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</si>
  <si>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</si>
  <si>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</si>
  <si>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</si>
  <si>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</si>
  <si>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</si>
  <si>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</si>
  <si>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</si>
  <si>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</si>
  <si>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</si>
  <si>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</si>
  <si>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</si>
  <si>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</si>
  <si>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</si>
  <si>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</si>
  <si>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</si>
  <si>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</si>
  <si>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</si>
  <si>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</si>
  <si>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</si>
  <si>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</si>
  <si>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</si>
  <si>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</si>
  <si>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</si>
  <si>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</si>
  <si>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</si>
  <si>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</si>
  <si>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</si>
  <si>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</si>
  <si>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</si>
  <si>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</si>
  <si>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</si>
  <si>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</si>
  <si>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</si>
  <si>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</si>
  <si>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</si>
  <si>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</si>
  <si>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</si>
  <si>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</si>
  <si>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</si>
  <si>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</si>
  <si>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</si>
  <si>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</si>
  <si>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</si>
  <si>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</si>
  <si>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</si>
  <si>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</si>
  <si>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</si>
  <si>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</si>
  <si>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</si>
  <si>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</si>
  <si>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</si>
  <si>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</si>
  <si>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</si>
  <si>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</si>
  <si>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</si>
  <si>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</si>
  <si>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</si>
  <si>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</si>
  <si>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</si>
  <si>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</si>
  <si>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</si>
  <si>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</si>
  <si>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</si>
  <si>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</si>
  <si>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</si>
  <si>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</si>
  <si>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</si>
  <si>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</si>
  <si>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</si>
  <si>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</si>
  <si>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</si>
  <si>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</si>
  <si>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</si>
  <si>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</si>
  <si>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</si>
  <si>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</si>
  <si>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</si>
  <si>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</si>
  <si>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</si>
  <si>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</si>
  <si>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</si>
  <si>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</si>
  <si>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</si>
  <si>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</si>
  <si>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</si>
  <si>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</si>
  <si>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</si>
  <si>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</si>
  <si>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</si>
  <si>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</si>
  <si>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</si>
  <si>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</si>
  <si>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</si>
  <si>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</si>
  <si>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</si>
  <si>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</si>
  <si>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</si>
  <si>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</si>
  <si>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</si>
  <si>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</si>
  <si>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</si>
  <si>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</si>
  <si>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</si>
  <si>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</si>
  <si>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</si>
  <si>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</si>
  <si>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</si>
  <si>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</si>
  <si>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</si>
  <si>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</si>
  <si>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</si>
  <si>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</si>
  <si>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</si>
  <si>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</si>
  <si>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</si>
  <si>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</si>
  <si>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</si>
  <si>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</si>
  <si>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</si>
  <si>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</si>
  <si>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</si>
  <si>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</si>
  <si>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</si>
  <si>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</si>
  <si>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</si>
  <si>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</si>
  <si>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</si>
  <si>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</si>
  <si>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</si>
  <si>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</si>
  <si>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</si>
  <si>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</si>
  <si>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</si>
  <si>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</si>
  <si>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</si>
  <si>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</si>
  <si>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</si>
  <si>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</si>
  <si>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</si>
  <si>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</si>
  <si>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</si>
  <si>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</si>
  <si>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</si>
  <si>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</si>
  <si>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</si>
  <si>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</si>
  <si>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</si>
  <si>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</si>
  <si>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</si>
  <si>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</si>
  <si>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</si>
  <si>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</si>
  <si>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</si>
  <si>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</si>
  <si>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</si>
  <si>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</si>
  <si>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</si>
  <si>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</si>
  <si>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</si>
  <si>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</si>
  <si>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</si>
  <si>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</si>
  <si>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</si>
  <si>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</si>
  <si>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</si>
  <si>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</si>
  <si>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</si>
  <si>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</si>
  <si>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</si>
  <si>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</si>
  <si>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</si>
  <si>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</si>
  <si>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</si>
  <si>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</si>
  <si>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</si>
  <si>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</si>
  <si>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</si>
  <si>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</si>
  <si>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</si>
  <si>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</si>
  <si>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</si>
  <si>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</si>
  <si>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</si>
  <si>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</si>
  <si>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</si>
  <si>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</si>
  <si>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</si>
  <si>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</si>
  <si>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</si>
  <si>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</si>
  <si>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</si>
  <si>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</si>
  <si>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</si>
  <si>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</si>
  <si>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</si>
  <si>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</si>
  <si>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</si>
  <si>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</si>
  <si>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</si>
  <si>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</si>
  <si>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</si>
  <si>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</si>
  <si>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</si>
  <si>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</si>
  <si>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</si>
  <si>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</si>
  <si>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</si>
  <si>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</si>
  <si>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</si>
  <si>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</si>
  <si>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</si>
  <si>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</si>
  <si>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</si>
  <si>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</si>
  <si>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</si>
  <si>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</si>
  <si>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</si>
  <si>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</si>
  <si>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</si>
  <si>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</si>
  <si>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</si>
  <si>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</si>
  <si>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</si>
  <si>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</si>
  <si>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</si>
  <si>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</si>
  <si>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</si>
  <si>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</si>
  <si>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</si>
  <si>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</si>
  <si>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</si>
  <si>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</si>
  <si>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</si>
  <si>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</si>
  <si>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</si>
  <si>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</si>
  <si>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</si>
  <si>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</si>
  <si>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</si>
  <si>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</si>
  <si>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</si>
  <si>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</si>
  <si>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</si>
  <si>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</si>
  <si>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</si>
  <si>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</si>
  <si>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</si>
  <si>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</si>
  <si>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</si>
  <si>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</si>
  <si>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</si>
  <si>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</si>
  <si>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</si>
  <si>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</si>
  <si>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</si>
  <si>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</si>
  <si>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</si>
  <si>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</si>
  <si>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</si>
  <si>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</si>
  <si>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</si>
  <si>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</si>
  <si>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</si>
  <si>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</si>
  <si>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</si>
  <si>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</si>
  <si>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</si>
  <si>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</si>
  <si>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</si>
  <si>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</si>
  <si>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</si>
  <si>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</si>
  <si>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</si>
  <si>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</si>
  <si>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</si>
  <si>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</si>
  <si>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</si>
  <si>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</si>
  <si>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</si>
  <si>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</si>
  <si>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</si>
  <si>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</si>
  <si>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</si>
  <si>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</si>
  <si>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</si>
  <si>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</si>
  <si>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</si>
  <si>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</si>
  <si>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</si>
  <si>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</si>
  <si>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</si>
  <si>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</si>
  <si>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</si>
  <si>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</si>
  <si>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</si>
  <si>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</si>
  <si>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</si>
  <si>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</si>
  <si>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</si>
  <si>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</si>
  <si>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</si>
  <si>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</si>
  <si>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</si>
  <si>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</si>
  <si>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</si>
  <si>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</si>
  <si>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</si>
  <si>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</si>
  <si>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</si>
  <si>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</si>
  <si>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</si>
  <si>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</si>
  <si>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</si>
  <si>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</si>
  <si>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</si>
  <si>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</si>
  <si>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</si>
  <si>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</si>
  <si>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</si>
  <si>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</si>
  <si>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</si>
  <si>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</si>
  <si>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</si>
  <si>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</si>
  <si>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</si>
  <si>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</si>
  <si>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</si>
  <si>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</si>
  <si>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</si>
  <si>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</si>
  <si>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</si>
  <si>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</si>
  <si>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</si>
  <si>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</si>
  <si>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</si>
  <si>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</si>
  <si>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</si>
  <si>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</si>
  <si>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</si>
  <si>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</si>
  <si>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</si>
  <si>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</si>
  <si>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</si>
  <si>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</si>
  <si>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</si>
  <si>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</si>
  <si>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</si>
  <si>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</si>
  <si>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</si>
  <si>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</si>
  <si>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</si>
  <si>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</si>
  <si>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</si>
  <si>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</si>
  <si>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</si>
  <si>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</si>
  <si>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</si>
  <si>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</si>
  <si>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</si>
  <si>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</si>
  <si>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</si>
  <si>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</si>
  <si>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</si>
  <si>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</si>
  <si>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</si>
  <si>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</si>
  <si>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</si>
  <si>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</si>
  <si>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</si>
  <si>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</si>
  <si>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</si>
  <si>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</si>
  <si>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</si>
  <si>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</si>
  <si>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</si>
  <si>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</si>
  <si>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</si>
  <si>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</si>
  <si>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</si>
  <si>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</si>
  <si>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</si>
  <si>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</si>
  <si>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</si>
  <si>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</si>
  <si>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</si>
  <si>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</si>
  <si>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</si>
  <si>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</si>
  <si>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</si>
  <si>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</si>
  <si>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</si>
  <si>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</si>
  <si>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</si>
  <si>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</si>
  <si>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</si>
  <si>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</si>
  <si>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</si>
  <si>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</si>
  <si>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</si>
  <si>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</si>
  <si>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</si>
  <si>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</si>
  <si>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</si>
  <si>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</si>
  <si>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</si>
  <si>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</si>
  <si>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</si>
  <si>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</si>
  <si>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</si>
  <si>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</si>
  <si>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</si>
  <si>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</si>
  <si>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</si>
  <si>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</si>
  <si>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</si>
  <si>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</si>
  <si>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</si>
  <si>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</si>
  <si>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</si>
  <si>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</si>
  <si>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</si>
  <si>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</si>
  <si>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</si>
  <si>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</si>
  <si>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</si>
  <si>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</si>
  <si>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</si>
  <si>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</si>
  <si>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</si>
  <si>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</si>
  <si>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</si>
  <si>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</si>
  <si>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</si>
  <si>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</si>
  <si>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</si>
  <si>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</si>
  <si>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</si>
  <si>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</si>
  <si>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</si>
  <si>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</si>
  <si>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</si>
  <si>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</si>
  <si>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</si>
  <si>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</si>
  <si>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</si>
  <si>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</si>
  <si>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</si>
  <si>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</si>
  <si>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</si>
  <si>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</si>
  <si>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</si>
  <si>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</si>
  <si>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</si>
  <si>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</si>
  <si>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</si>
  <si>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</si>
  <si>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</si>
  <si>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</si>
  <si>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</si>
  <si>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</si>
  <si>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</si>
  <si>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</si>
  <si>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</si>
  <si>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</si>
  <si>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</si>
  <si>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</si>
  <si>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</si>
  <si>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</si>
  <si>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</si>
  <si>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</si>
  <si>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</si>
  <si>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</si>
  <si>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</si>
  <si>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</si>
  <si>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</si>
  <si>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</si>
  <si>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</si>
  <si>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</si>
  <si>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</si>
  <si>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</si>
  <si>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</si>
  <si>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</si>
  <si>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</si>
  <si>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</si>
  <si>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</si>
  <si>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</si>
  <si>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</si>
  <si>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</si>
  <si>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</si>
  <si>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</si>
  <si>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</si>
  <si>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</si>
  <si>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</si>
  <si>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</si>
  <si>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</si>
  <si>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</si>
  <si>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</si>
  <si>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</si>
  <si>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</si>
  <si>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</si>
  <si>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</si>
  <si>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</si>
  <si>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</si>
  <si>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</si>
  <si>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</si>
  <si>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</si>
  <si>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</si>
  <si>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</si>
  <si>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</si>
  <si>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</si>
  <si>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</si>
  <si>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</si>
  <si>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</si>
  <si>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</si>
  <si>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</si>
  <si>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</si>
  <si>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</si>
  <si>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</si>
  <si>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</si>
  <si>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</si>
  <si>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</si>
  <si>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</si>
  <si>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</si>
  <si>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</si>
  <si>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</si>
  <si>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</si>
  <si>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</si>
  <si>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</si>
  <si>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</si>
  <si>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</si>
  <si>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</si>
  <si>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</si>
  <si>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</si>
  <si>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</si>
  <si>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</si>
  <si>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</si>
  <si>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</si>
  <si>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</si>
  <si>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</si>
  <si>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</si>
  <si>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</si>
  <si>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</si>
  <si>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</si>
  <si>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</si>
  <si>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</si>
  <si>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</si>
  <si>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</si>
  <si>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</si>
  <si>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</si>
  <si>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</si>
  <si>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</si>
  <si>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</si>
  <si>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</si>
  <si>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</si>
  <si>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</si>
  <si>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</si>
  <si>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</si>
  <si>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</si>
  <si>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</si>
  <si>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</si>
  <si>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</si>
  <si>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</si>
  <si>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</si>
  <si>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</si>
  <si>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</si>
  <si>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</si>
  <si>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</si>
  <si>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</si>
  <si>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</si>
  <si>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</si>
  <si>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</si>
  <si>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</si>
  <si>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</si>
  <si>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</si>
  <si>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</si>
  <si>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</si>
  <si>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</si>
  <si>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</si>
  <si>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</si>
  <si>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</si>
  <si>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</si>
  <si>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</si>
  <si>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</si>
  <si>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</si>
  <si>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</si>
  <si>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</si>
  <si>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</si>
  <si>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</si>
  <si>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</si>
  <si>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</si>
  <si>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</si>
  <si>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</si>
  <si>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</si>
  <si>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</si>
  <si>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</si>
  <si>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</si>
  <si>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</si>
  <si>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</si>
  <si>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</si>
  <si>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</si>
  <si>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</si>
  <si>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</si>
  <si>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</si>
  <si>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</si>
  <si>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</si>
  <si>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</si>
  <si>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</si>
  <si>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</si>
  <si>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</si>
  <si>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</si>
  <si>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</si>
  <si>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</si>
  <si>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</si>
  <si>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</si>
  <si>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</si>
  <si>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</si>
  <si>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</si>
  <si>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</si>
  <si>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</si>
  <si>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</si>
  <si>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</si>
  <si>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</si>
  <si>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</si>
  <si>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</si>
  <si>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</si>
  <si>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</si>
  <si>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</si>
  <si>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</si>
  <si>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</si>
  <si>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</si>
  <si>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</si>
  <si>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</si>
  <si>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</si>
  <si>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</si>
  <si>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</si>
  <si>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</si>
  <si>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</si>
  <si>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</si>
  <si>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</si>
  <si>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</si>
  <si>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</si>
  <si>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</si>
  <si>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</si>
  <si>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</si>
  <si>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</si>
  <si>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</si>
  <si>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</si>
  <si>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</si>
  <si>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</si>
  <si>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</si>
  <si>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</si>
  <si>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</si>
  <si>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</si>
  <si>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</si>
  <si>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</si>
  <si>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</si>
  <si>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</si>
  <si>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</si>
  <si>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</si>
  <si>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</si>
  <si>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</si>
  <si>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</si>
  <si>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</si>
  <si>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</si>
  <si>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</si>
  <si>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</si>
  <si>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</si>
  <si>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</si>
  <si>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</si>
  <si>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</si>
  <si>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</si>
  <si>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</si>
  <si>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</si>
  <si>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</si>
  <si>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</si>
  <si>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</si>
  <si>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</si>
  <si>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</si>
  <si>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</si>
  <si>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</si>
  <si>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</si>
  <si>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</si>
  <si>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</si>
  <si>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</si>
  <si>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</si>
  <si>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</si>
  <si>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</si>
  <si>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</si>
  <si>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</si>
  <si>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</si>
  <si>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</si>
  <si>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</si>
  <si>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</si>
  <si>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</si>
  <si>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</si>
  <si>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</si>
  <si>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</si>
  <si>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</si>
  <si>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</si>
  <si>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</si>
  <si>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</si>
  <si>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</si>
  <si>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</si>
  <si>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</si>
  <si>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</si>
  <si>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</si>
  <si>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</si>
  <si>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</si>
  <si>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</si>
  <si>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</si>
  <si>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</si>
  <si>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</si>
  <si>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</si>
  <si>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</si>
  <si>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</si>
  <si>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</si>
  <si>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</si>
  <si>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</si>
  <si>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</si>
  <si>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</si>
  <si>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</si>
  <si>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</si>
  <si>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</si>
  <si>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</si>
  <si>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</si>
  <si>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</si>
  <si>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</si>
  <si>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</si>
  <si>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</si>
  <si>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</si>
  <si>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</si>
  <si>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</si>
  <si>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</si>
  <si>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</si>
  <si>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</si>
  <si>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</si>
  <si>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</si>
  <si>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</si>
  <si>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</si>
  <si>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</si>
  <si>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</si>
  <si>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</si>
  <si>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</si>
  <si>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</si>
  <si>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</si>
  <si>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</si>
  <si>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</si>
  <si>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</si>
  <si>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</si>
  <si>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</si>
  <si>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</si>
  <si>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</si>
  <si>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</si>
  <si>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</si>
  <si>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</si>
  <si>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</si>
  <si>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</si>
  <si>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</si>
  <si>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</si>
  <si>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</si>
  <si>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</si>
  <si>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</si>
  <si>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</si>
  <si>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</si>
  <si>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</si>
  <si>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</si>
  <si>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</si>
  <si>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</si>
  <si>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</si>
  <si>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</si>
  <si>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</si>
  <si>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</si>
  <si>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</si>
  <si>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</si>
  <si>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</si>
  <si>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</si>
  <si>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</si>
  <si>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</si>
  <si>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</si>
  <si>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</si>
  <si>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</si>
  <si>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</si>
  <si>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</si>
  <si>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</si>
  <si>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</si>
  <si>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</si>
  <si>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</si>
  <si>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</si>
  <si>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</si>
  <si>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</si>
  <si>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</si>
  <si>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</si>
  <si>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</si>
  <si>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</si>
  <si>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</si>
  <si>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</si>
  <si>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</si>
  <si>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</si>
  <si>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</si>
  <si>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</si>
  <si>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</si>
  <si>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</si>
  <si>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</si>
  <si>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</si>
  <si>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</si>
  <si>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</si>
  <si>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</si>
  <si>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</si>
  <si>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</si>
  <si>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</si>
  <si>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</si>
  <si>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</si>
  <si>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</si>
  <si>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</si>
  <si>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</si>
  <si>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</si>
  <si>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</si>
  <si>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</si>
  <si>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</si>
  <si>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</si>
  <si>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</si>
  <si>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</si>
  <si>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</si>
  <si>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</si>
  <si>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</si>
  <si>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</si>
  <si>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</si>
  <si>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</si>
  <si>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</si>
  <si>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</si>
  <si>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</si>
  <si>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</si>
  <si>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</si>
  <si>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</si>
  <si>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</si>
  <si>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</si>
  <si>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</si>
  <si>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</si>
  <si>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</si>
  <si>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</si>
  <si>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</si>
  <si>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</si>
  <si>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</si>
  <si>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</si>
  <si>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</si>
  <si>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</si>
  <si>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</si>
  <si>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</si>
  <si>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</si>
  <si>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</si>
  <si>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</si>
  <si>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</si>
  <si>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</si>
  <si>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</si>
  <si>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</si>
  <si>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</si>
  <si>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</si>
  <si>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</si>
  <si>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</si>
  <si>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</si>
  <si>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</si>
  <si>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</si>
  <si>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</si>
  <si>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</si>
  <si>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</si>
  <si>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</si>
  <si>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</si>
  <si>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</si>
  <si>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</si>
  <si>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</si>
  <si>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</si>
  <si>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</si>
  <si>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</si>
  <si>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</si>
  <si>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</si>
  <si>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</si>
  <si>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</si>
  <si>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</si>
  <si>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</si>
  <si>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</si>
  <si>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</si>
  <si>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</si>
  <si>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</si>
  <si>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</si>
  <si>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</si>
  <si>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</si>
  <si>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</si>
  <si>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</si>
  <si>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</si>
  <si>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</si>
  <si>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</si>
  <si>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</si>
  <si>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</si>
  <si>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</si>
  <si>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</si>
  <si>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</si>
  <si>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</si>
  <si>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</si>
  <si>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</si>
  <si>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</si>
  <si>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</si>
  <si>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</si>
  <si>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</si>
  <si>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</si>
  <si>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</si>
  <si>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</si>
  <si>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</si>
  <si>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</si>
  <si>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</si>
  <si>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</si>
  <si>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</si>
  <si>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</si>
  <si>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</si>
  <si>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</si>
  <si>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</si>
  <si>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</si>
  <si>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</si>
  <si>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</si>
  <si>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</si>
  <si>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</si>
  <si>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</si>
  <si>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</si>
  <si>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</si>
  <si>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</si>
  <si>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</si>
  <si>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</si>
  <si>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</si>
  <si>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</si>
  <si>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</si>
  <si>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</si>
  <si>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</si>
  <si>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</si>
  <si>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</si>
  <si>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</si>
  <si>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</si>
  <si>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</si>
  <si>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</si>
  <si>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</si>
  <si>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</si>
  <si>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</si>
  <si>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</si>
  <si>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</si>
  <si>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</si>
  <si>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</si>
  <si>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</si>
  <si>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</si>
  <si>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</si>
  <si>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</si>
  <si>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</si>
  <si>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</si>
  <si>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</si>
  <si>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</si>
  <si>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</si>
  <si>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</si>
  <si>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</si>
  <si>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</si>
  <si>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</si>
  <si>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</si>
  <si>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</si>
  <si>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</si>
  <si>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</si>
  <si>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</si>
  <si>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</si>
  <si>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</si>
  <si>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</si>
  <si>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</si>
  <si>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</si>
  <si>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</si>
  <si>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</si>
  <si>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</si>
  <si>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</si>
  <si>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</si>
  <si>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</si>
  <si>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</si>
  <si>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</si>
  <si>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</si>
  <si>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</si>
  <si>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</si>
  <si>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</si>
  <si>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</si>
  <si>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</si>
  <si>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</si>
  <si>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</si>
  <si>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</si>
  <si>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</si>
  <si>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</si>
  <si>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</si>
  <si>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</si>
  <si>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</si>
  <si>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</si>
  <si>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</si>
  <si>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</si>
  <si>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</si>
  <si>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</si>
  <si>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</si>
  <si>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</si>
  <si>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</si>
  <si>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</si>
  <si>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</si>
  <si>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</si>
  <si>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</si>
  <si>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</si>
  <si>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</si>
  <si>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</si>
  <si>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</si>
  <si>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</si>
  <si>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</si>
  <si>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</si>
  <si>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</si>
  <si>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</si>
  <si>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</si>
  <si>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</si>
  <si>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</si>
  <si>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</si>
  <si>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</si>
  <si>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</si>
  <si>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</si>
  <si>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</si>
  <si>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</si>
  <si>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</si>
  <si>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</si>
  <si>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</si>
  <si>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</si>
  <si>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</si>
  <si>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</si>
  <si>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</si>
  <si>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</si>
  <si>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</si>
  <si>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</si>
  <si>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</si>
  <si>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</si>
  <si>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</si>
  <si>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</si>
  <si>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</si>
  <si>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</si>
  <si>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</si>
  <si>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</si>
  <si>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</si>
  <si>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</si>
  <si>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</si>
  <si>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</si>
  <si>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</si>
  <si>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</si>
  <si>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</si>
  <si>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</si>
  <si>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</si>
  <si>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</si>
  <si>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</si>
  <si>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</si>
  <si>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</si>
  <si>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</si>
  <si>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</si>
  <si>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</si>
  <si>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</si>
  <si>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</si>
  <si>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</si>
  <si>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</si>
  <si>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</si>
  <si>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</si>
  <si>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</si>
  <si>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</si>
  <si>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</si>
  <si>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</si>
  <si>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</si>
  <si>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</si>
  <si>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</si>
  <si>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</si>
  <si>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</si>
  <si>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</si>
  <si>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</si>
  <si>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</si>
  <si>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</si>
  <si>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</si>
  <si>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</si>
  <si>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</si>
  <si>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</si>
  <si>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</si>
  <si>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</si>
  <si>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</si>
  <si>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</si>
  <si>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</si>
  <si>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</si>
  <si>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</si>
  <si>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</si>
  <si>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</si>
  <si>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</si>
  <si>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</si>
  <si>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</si>
  <si>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</si>
  <si>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</si>
  <si>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</si>
  <si>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</si>
  <si>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</si>
  <si>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</si>
  <si>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</si>
  <si>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</si>
  <si>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</si>
  <si>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</si>
  <si>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</si>
  <si>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</si>
  <si>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</si>
  <si>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</si>
  <si>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</si>
  <si>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</si>
  <si>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</si>
  <si>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</si>
  <si>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</si>
  <si>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</si>
  <si>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</si>
  <si>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</si>
  <si>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</si>
  <si>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</si>
  <si>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</si>
  <si>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</si>
  <si>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</si>
  <si>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</si>
  <si>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</si>
  <si>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</si>
  <si>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</si>
  <si>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</si>
  <si>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</si>
  <si>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</si>
  <si>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</si>
  <si>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</si>
  <si>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</si>
  <si>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</si>
  <si>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</si>
  <si>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</si>
  <si>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</si>
  <si>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</si>
  <si>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</si>
  <si>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</si>
  <si>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</si>
  <si>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</si>
  <si>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</si>
  <si>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</si>
  <si>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</si>
  <si>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</si>
  <si>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</si>
  <si>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</si>
  <si>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</si>
  <si>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</si>
  <si>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</si>
  <si>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</si>
  <si>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</si>
  <si>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</si>
  <si>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</si>
  <si>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</si>
  <si>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</si>
  <si>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</si>
  <si>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</si>
  <si>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</si>
  <si>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</si>
  <si>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</si>
  <si>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</si>
  <si>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</si>
  <si>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</si>
  <si>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</si>
  <si>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</si>
  <si>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</si>
  <si>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</si>
  <si>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</si>
  <si>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</si>
  <si>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</si>
  <si>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</si>
  <si>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</si>
  <si>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</si>
  <si>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</si>
  <si>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</si>
  <si>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</si>
  <si>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</si>
  <si>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</si>
  <si>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</si>
  <si>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</si>
  <si>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</si>
  <si>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</si>
  <si>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</si>
  <si>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</si>
  <si>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</si>
  <si>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</si>
  <si>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</si>
  <si>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</si>
  <si>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</si>
  <si>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</si>
  <si>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</si>
  <si>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</si>
  <si>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</si>
  <si>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</si>
  <si>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</si>
  <si>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</si>
  <si>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</si>
  <si>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</si>
  <si>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</si>
  <si>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</si>
  <si>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</si>
  <si>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</si>
  <si>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</si>
  <si>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</si>
  <si>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</si>
  <si>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</si>
  <si>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</si>
  <si>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</si>
  <si>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</si>
  <si>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</si>
  <si>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</si>
  <si>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</si>
  <si>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</si>
  <si>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</si>
  <si>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</si>
  <si>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</si>
  <si>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</si>
  <si>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</si>
  <si>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</si>
  <si>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</si>
  <si>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</si>
  <si>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</si>
  <si>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</si>
  <si>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</si>
  <si>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</si>
  <si>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</si>
  <si>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</si>
  <si>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</si>
  <si>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</si>
  <si>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</si>
  <si>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</si>
  <si>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</si>
  <si>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</si>
  <si>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</si>
  <si>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</si>
  <si>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</si>
  <si>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</si>
  <si>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</si>
  <si>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</si>
  <si>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</si>
  <si>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</si>
  <si>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</si>
  <si>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</si>
  <si>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</si>
  <si>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</si>
  <si>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</si>
  <si>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</si>
  <si>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</si>
  <si>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</si>
  <si>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</si>
  <si>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</si>
  <si>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</si>
  <si>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</si>
  <si>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</si>
  <si>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</si>
  <si>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</si>
  <si>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</si>
  <si>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</si>
  <si>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</si>
  <si>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</si>
  <si>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</si>
  <si>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</si>
  <si>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</si>
  <si>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</si>
  <si>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</si>
  <si>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</si>
  <si>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</si>
  <si>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</si>
  <si>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</si>
  <si>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</si>
  <si>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</si>
  <si>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</si>
  <si>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</si>
  <si>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</si>
  <si>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</si>
  <si>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</si>
  <si>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</si>
  <si>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</si>
  <si>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</si>
  <si>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</si>
  <si>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</si>
  <si>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</si>
  <si>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</si>
  <si>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</si>
  <si>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</si>
  <si>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</si>
  <si>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</si>
  <si>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</si>
  <si>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</si>
  <si>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</si>
  <si>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</si>
  <si>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</si>
  <si>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</si>
  <si>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</si>
  <si>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</si>
  <si>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</si>
  <si>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</si>
  <si>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</si>
  <si>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</si>
  <si>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</si>
  <si>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</si>
  <si>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</si>
  <si>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</si>
  <si>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</si>
  <si>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</si>
  <si>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</si>
  <si>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</si>
  <si>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</si>
  <si>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</si>
  <si>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</si>
  <si>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</si>
  <si>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</si>
  <si>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</si>
  <si>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</si>
  <si>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</si>
  <si>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</si>
  <si>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</si>
  <si>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</si>
  <si>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</si>
  <si>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</si>
  <si>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</si>
  <si>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</si>
  <si>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</si>
  <si>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</si>
  <si>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</si>
  <si>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</si>
  <si>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</si>
  <si>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</si>
  <si>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</si>
  <si>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</si>
  <si>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</si>
  <si>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</si>
  <si>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</si>
  <si>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</si>
  <si>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</si>
  <si>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</si>
  <si>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</si>
  <si>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</si>
  <si>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</si>
  <si>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</si>
  <si>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</si>
  <si>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</si>
  <si>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</si>
  <si>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</si>
  <si>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</si>
  <si>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</si>
  <si>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</si>
  <si>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</si>
  <si>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</si>
  <si>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</si>
  <si>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</si>
  <si>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</si>
  <si>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</si>
  <si>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</si>
  <si>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</si>
  <si>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</si>
  <si>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</si>
  <si>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</si>
  <si>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</si>
  <si>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</si>
  <si>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</si>
  <si>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</si>
  <si>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</si>
  <si>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</si>
  <si>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</si>
  <si>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</si>
  <si>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</si>
  <si>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</si>
  <si>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</si>
  <si>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</si>
  <si>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</si>
  <si>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</si>
  <si>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</si>
  <si>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</si>
  <si>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</si>
  <si>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</si>
  <si>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</si>
  <si>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</si>
  <si>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</si>
  <si>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</si>
  <si>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</si>
  <si>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</si>
  <si>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</si>
  <si>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</si>
  <si>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</si>
  <si>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</si>
  <si>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</si>
  <si>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</si>
  <si>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</si>
  <si>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</si>
  <si>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</si>
  <si>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</si>
  <si>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</si>
  <si>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</si>
  <si>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</si>
  <si>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</si>
  <si>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</si>
  <si>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</si>
  <si>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</si>
  <si>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</si>
  <si>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</si>
  <si>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</si>
  <si>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</si>
  <si>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</si>
  <si>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</si>
  <si>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</si>
  <si>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</si>
  <si>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</si>
  <si>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</si>
  <si>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</si>
  <si>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</si>
  <si>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</si>
  <si>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</si>
  <si>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</si>
  <si>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</si>
  <si>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</si>
  <si>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</si>
  <si>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</si>
  <si>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</si>
  <si>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</si>
  <si>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</si>
  <si>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</si>
  <si>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</si>
  <si>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</si>
  <si>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</si>
  <si>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</si>
  <si>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</si>
  <si>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</si>
  <si>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</si>
  <si>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</si>
  <si>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</si>
  <si>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</si>
  <si>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</si>
  <si>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</si>
  <si>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</si>
  <si>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</si>
  <si>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</si>
  <si>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</si>
  <si>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</si>
  <si>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</si>
  <si>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</si>
  <si>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</si>
  <si>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</si>
  <si>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</si>
  <si>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</si>
  <si>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</si>
  <si>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</si>
  <si>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</si>
  <si>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</si>
  <si>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</si>
  <si>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</si>
  <si>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</si>
  <si>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</si>
  <si>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</si>
  <si>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</si>
  <si>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</si>
  <si>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</si>
  <si>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</si>
  <si>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</si>
  <si>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</si>
  <si>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</si>
  <si>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</si>
  <si>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</si>
  <si>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</si>
  <si>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</si>
  <si>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</si>
  <si>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</si>
  <si>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</si>
  <si>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</si>
  <si>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</si>
  <si>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</si>
  <si>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</si>
  <si>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</si>
  <si>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</si>
  <si>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</si>
  <si>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</si>
  <si>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</si>
  <si>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</si>
  <si>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</si>
  <si>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</si>
  <si>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</si>
  <si>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</si>
  <si>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</si>
  <si>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</si>
  <si>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</si>
  <si>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</si>
  <si>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</si>
  <si>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</si>
  <si>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</si>
  <si>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</si>
  <si>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</si>
  <si>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</si>
  <si>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</si>
  <si>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</si>
  <si>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</si>
  <si>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</si>
  <si>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</si>
  <si>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</si>
  <si>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</si>
  <si>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</si>
  <si>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</si>
  <si>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</si>
  <si>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</si>
  <si>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</si>
  <si>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</si>
  <si>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</si>
  <si>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</si>
  <si>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</si>
  <si>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</si>
  <si>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</si>
  <si>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</si>
  <si>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</si>
  <si>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</si>
  <si>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</si>
  <si>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</si>
  <si>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</si>
  <si>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</si>
  <si>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</si>
  <si>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</si>
  <si>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</si>
  <si>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</si>
  <si>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</si>
  <si>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</si>
  <si>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</si>
  <si>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</si>
  <si>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</si>
  <si>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</si>
  <si>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</si>
  <si>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</si>
  <si>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</si>
  <si>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</si>
  <si>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</si>
  <si>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</si>
  <si>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</si>
  <si>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</si>
  <si>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</si>
  <si>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</si>
  <si>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</si>
  <si>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</si>
  <si>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</si>
  <si>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</si>
  <si>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</si>
  <si>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</si>
  <si>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</si>
  <si>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</si>
  <si>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</si>
  <si>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</si>
  <si>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</si>
  <si>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</si>
  <si>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</si>
  <si>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</si>
  <si>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</si>
  <si>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</si>
  <si>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</si>
  <si>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</si>
  <si>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</si>
  <si>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</si>
  <si>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</si>
  <si>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</si>
  <si>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</si>
  <si>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</si>
  <si>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</si>
  <si>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</si>
  <si>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</si>
  <si>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</si>
  <si>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</si>
  <si>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</si>
  <si>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</si>
  <si>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</si>
  <si>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</si>
  <si>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</si>
  <si>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</si>
  <si>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</si>
  <si>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</si>
  <si>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</si>
  <si>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</si>
  <si>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</si>
  <si>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</si>
  <si>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</si>
  <si>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</si>
  <si>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</si>
  <si>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</si>
  <si>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</si>
  <si>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</si>
  <si>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</si>
  <si>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</si>
  <si>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</si>
  <si>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</si>
  <si>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</si>
  <si>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</si>
  <si>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</si>
  <si>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</si>
  <si>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</si>
  <si>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</si>
  <si>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</si>
  <si>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</si>
  <si>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</si>
  <si>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</si>
  <si>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</si>
  <si>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</si>
  <si>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</si>
  <si>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</si>
  <si>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</si>
  <si>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</si>
  <si>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</si>
  <si>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</si>
  <si>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</si>
  <si>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</si>
  <si>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</si>
  <si>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</si>
  <si>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</si>
  <si>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</si>
  <si>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</si>
  <si>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</si>
  <si>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</si>
  <si>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</si>
  <si>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</si>
  <si>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</si>
  <si>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</si>
  <si>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</si>
  <si>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</si>
  <si>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</si>
  <si>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</si>
  <si>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</si>
  <si>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</si>
  <si>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</si>
  <si>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</si>
  <si>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</si>
  <si>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</si>
  <si>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</si>
  <si>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</si>
  <si>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</si>
  <si>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</si>
  <si>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</si>
  <si>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</si>
  <si>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</si>
  <si>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</si>
  <si>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</si>
  <si>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</si>
  <si>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</si>
  <si>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</si>
  <si>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</si>
  <si>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</si>
  <si>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</si>
  <si>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</si>
  <si>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</si>
  <si>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</si>
  <si>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</si>
  <si>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</si>
  <si>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</si>
  <si>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</si>
  <si>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</si>
  <si>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</si>
  <si>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</si>
  <si>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</si>
  <si>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</si>
  <si>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</si>
  <si>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</si>
  <si>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</si>
  <si>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</si>
  <si>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</si>
  <si>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</si>
  <si>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</si>
  <si>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</si>
  <si>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</si>
  <si>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</si>
  <si>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</si>
  <si>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</si>
  <si>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</si>
  <si>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</si>
  <si>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</si>
  <si>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</si>
  <si>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</si>
  <si>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</si>
  <si>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</si>
  <si>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</si>
  <si>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</si>
  <si>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</si>
  <si>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</si>
  <si>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</si>
  <si>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</si>
  <si>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</si>
  <si>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</si>
  <si>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</si>
  <si>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</si>
  <si>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</si>
  <si>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</si>
  <si>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</si>
  <si>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</si>
  <si>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</si>
  <si>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</si>
  <si>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</si>
  <si>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</si>
  <si>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</si>
  <si>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</si>
  <si>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</si>
  <si>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</si>
  <si>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</si>
  <si>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</si>
  <si>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</si>
  <si>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</si>
  <si>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</si>
  <si>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</si>
  <si>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</si>
  <si>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</si>
  <si>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</si>
  <si>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</si>
  <si>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</si>
  <si>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</si>
  <si>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</si>
  <si>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</si>
  <si>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</si>
  <si>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</si>
  <si>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</si>
  <si>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</si>
  <si>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</si>
  <si>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</si>
  <si>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</si>
  <si>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</si>
  <si>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</si>
  <si>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</si>
  <si>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</si>
  <si>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</si>
  <si>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</si>
  <si>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</si>
  <si>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</si>
  <si>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</si>
  <si>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</si>
  <si>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</si>
  <si>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</si>
  <si>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</si>
  <si>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</si>
  <si>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</si>
  <si>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</si>
  <si>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</si>
  <si>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</si>
  <si>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</si>
  <si>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</si>
  <si>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</si>
  <si>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</si>
  <si>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</si>
  <si>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</si>
  <si>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</si>
  <si>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</si>
  <si>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</si>
  <si>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</si>
  <si>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</si>
  <si>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</si>
  <si>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</si>
  <si>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</si>
  <si>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</si>
  <si>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</si>
  <si>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</si>
  <si>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</si>
  <si>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</si>
  <si>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</si>
  <si>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</si>
  <si>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</si>
  <si>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</si>
  <si>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</si>
  <si>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</si>
  <si>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</si>
  <si>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</si>
  <si>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</si>
  <si>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</si>
  <si>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</si>
  <si>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</si>
  <si>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</si>
  <si>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</si>
  <si>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</si>
  <si>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</si>
  <si>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</si>
  <si>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</si>
  <si>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</si>
  <si>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</si>
  <si>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</si>
  <si>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</si>
  <si>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</si>
  <si>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</si>
  <si>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</si>
  <si>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</si>
  <si>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</si>
  <si>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</si>
  <si>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</si>
  <si>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</si>
  <si>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</si>
  <si>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</si>
  <si>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</si>
  <si>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</si>
  <si>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</si>
  <si>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</si>
  <si>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</si>
  <si>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</si>
  <si>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</si>
  <si>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</si>
  <si>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</si>
  <si>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</si>
  <si>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</si>
  <si>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</si>
  <si>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</si>
  <si>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</si>
  <si>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</si>
  <si>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</si>
  <si>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</si>
  <si>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</si>
  <si>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</si>
  <si>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</si>
  <si>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</si>
  <si>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</si>
  <si>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</si>
  <si>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</si>
  <si>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</si>
  <si>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</si>
  <si>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</si>
  <si>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</si>
  <si>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</si>
  <si>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</si>
  <si>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</si>
  <si>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</si>
  <si>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</si>
  <si>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</si>
  <si>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</si>
  <si>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</si>
  <si>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</si>
  <si>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</si>
  <si>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</si>
  <si>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</si>
  <si>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</si>
  <si>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</si>
  <si>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</si>
  <si>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</si>
  <si>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</si>
  <si>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</si>
  <si>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</si>
  <si>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</si>
  <si>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</si>
  <si>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</si>
  <si>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</si>
  <si>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</si>
  <si>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</si>
  <si>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</si>
  <si>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</si>
  <si>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</si>
  <si>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</si>
  <si>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</si>
  <si>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</si>
  <si>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</si>
  <si>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</si>
  <si>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</si>
  <si>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</si>
  <si>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</si>
  <si>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</si>
  <si>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</si>
  <si>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</si>
  <si>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</si>
  <si>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</si>
  <si>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</si>
  <si>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</si>
  <si>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</si>
  <si>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</si>
  <si>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</si>
  <si>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</si>
  <si>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</si>
  <si>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</si>
  <si>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</si>
  <si>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</si>
  <si>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</si>
  <si>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</si>
  <si>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</si>
  <si>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</si>
  <si>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</si>
  <si>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</si>
  <si>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</si>
  <si>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</si>
  <si>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</si>
  <si>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</si>
  <si>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</si>
  <si>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</si>
  <si>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</si>
  <si>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</si>
  <si>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</si>
  <si>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</si>
  <si>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</si>
  <si>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</si>
  <si>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</si>
  <si>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</si>
  <si>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</si>
  <si>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</si>
  <si>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</si>
  <si>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</si>
  <si>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</si>
  <si>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</si>
  <si>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</si>
  <si>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</si>
  <si>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</si>
  <si>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</si>
  <si>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</si>
  <si>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</si>
  <si>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</si>
  <si>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</si>
  <si>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</si>
  <si>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</si>
  <si>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</si>
  <si>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</si>
  <si>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</si>
  <si>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</si>
  <si>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</si>
  <si>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</si>
  <si>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</si>
  <si>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</si>
  <si>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</si>
  <si>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</si>
  <si>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</si>
  <si>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</si>
  <si>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</si>
  <si>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</si>
  <si>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</si>
  <si>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</si>
  <si>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</si>
  <si>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</si>
  <si>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</si>
  <si>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</si>
  <si>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</si>
  <si>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</si>
  <si>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</si>
  <si>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</si>
  <si>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</si>
  <si>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</si>
  <si>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</si>
  <si>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</si>
  <si>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</si>
  <si>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</si>
  <si>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</si>
  <si>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</si>
  <si>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</si>
  <si>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</si>
  <si>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</si>
  <si>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</si>
  <si>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</si>
  <si>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</si>
  <si>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</si>
  <si>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</si>
  <si>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</si>
  <si>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</si>
  <si>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</si>
  <si>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</si>
  <si>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</si>
  <si>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</si>
  <si>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</si>
  <si>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</si>
  <si>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</si>
  <si>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</si>
  <si>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</si>
  <si>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</si>
  <si>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</si>
  <si>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</si>
  <si>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</si>
  <si>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</si>
  <si>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</si>
  <si>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</si>
  <si>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</si>
  <si>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</si>
  <si>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</si>
  <si>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</si>
  <si>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</si>
  <si>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</si>
  <si>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</si>
  <si>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</si>
  <si>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</si>
  <si>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</si>
  <si>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</si>
  <si>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</si>
  <si>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</si>
  <si>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</si>
  <si>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</si>
  <si>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</si>
  <si>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</si>
  <si>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</si>
  <si>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</si>
  <si>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</si>
  <si>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</si>
  <si>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</si>
  <si>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</si>
  <si>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</si>
  <si>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</si>
  <si>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</si>
  <si>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</si>
  <si>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</si>
  <si>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</si>
  <si>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</si>
  <si>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</si>
  <si>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</si>
  <si>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</si>
  <si>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</si>
  <si>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</si>
  <si>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</si>
  <si>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</si>
  <si>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</si>
  <si>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</si>
  <si>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</si>
  <si>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</si>
  <si>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</si>
  <si>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</si>
  <si>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</si>
  <si>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</si>
  <si>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</si>
  <si>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</si>
  <si>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</si>
  <si>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</si>
  <si>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</si>
  <si>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</si>
  <si>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</si>
  <si>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</si>
  <si>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</si>
  <si>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</si>
  <si>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</si>
  <si>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</si>
  <si>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</si>
  <si>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</si>
  <si>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</si>
  <si>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</si>
  <si>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</si>
  <si>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</si>
  <si>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</si>
  <si>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</si>
  <si>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</si>
  <si>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</si>
  <si>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</si>
  <si>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</si>
  <si>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</si>
  <si>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</si>
  <si>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</si>
  <si>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</si>
  <si>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</si>
  <si>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</si>
  <si>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</si>
  <si>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</si>
  <si>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</si>
  <si>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</si>
  <si>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</si>
  <si>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</si>
  <si>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</si>
  <si>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</si>
  <si>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</si>
  <si>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</si>
  <si>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</si>
  <si>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</si>
  <si>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</si>
  <si>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</si>
  <si>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</si>
  <si>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</si>
  <si>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</si>
  <si>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</si>
  <si>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</si>
  <si>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</si>
  <si>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</si>
  <si>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</si>
  <si>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</si>
  <si>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</si>
  <si>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</si>
  <si>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</si>
  <si>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</si>
  <si>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</si>
  <si>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</si>
  <si>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</si>
  <si>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</si>
  <si>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</si>
  <si>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</si>
  <si>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</si>
  <si>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</si>
  <si>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</si>
  <si>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</si>
  <si>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</si>
  <si>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</si>
  <si>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</si>
  <si>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</si>
  <si>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</si>
  <si>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</si>
  <si>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</si>
  <si>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</si>
  <si>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</si>
  <si>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</si>
  <si>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</si>
  <si>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</si>
  <si>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</si>
  <si>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</si>
  <si>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</si>
  <si>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</si>
  <si>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</si>
  <si>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</si>
  <si>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</si>
  <si>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</si>
  <si>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</si>
  <si>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</si>
  <si>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</si>
  <si>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</si>
  <si>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</si>
  <si>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</si>
  <si>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</si>
  <si>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</si>
  <si>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</si>
  <si>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</si>
  <si>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</si>
  <si>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</si>
  <si>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</si>
  <si>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</si>
  <si>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</si>
  <si>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</si>
  <si>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</si>
  <si>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</si>
  <si>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</si>
  <si>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</si>
  <si>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</si>
  <si>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</si>
  <si>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</si>
  <si>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</si>
  <si>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</si>
  <si>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</si>
  <si>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</si>
  <si>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</si>
  <si>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</si>
  <si>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</si>
  <si>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</si>
  <si>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</si>
  <si>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</si>
  <si>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</si>
  <si>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</si>
  <si>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</si>
  <si>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</si>
  <si>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</si>
  <si>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</si>
  <si>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</si>
  <si>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</si>
  <si>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</si>
  <si>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</si>
  <si>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</si>
  <si>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</si>
  <si>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</si>
  <si>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</si>
  <si>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</si>
  <si>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</si>
  <si>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</si>
  <si>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</si>
  <si>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</si>
  <si>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</si>
  <si>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</si>
  <si>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</si>
  <si>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</si>
  <si>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</si>
  <si>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</si>
  <si>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</si>
  <si>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</si>
  <si>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</si>
  <si>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</si>
  <si>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</si>
  <si>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</si>
  <si>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</si>
  <si>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</si>
  <si>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</si>
  <si>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</si>
  <si>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</si>
  <si>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</si>
  <si>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</si>
  <si>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</si>
  <si>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</si>
  <si>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</si>
  <si>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</si>
  <si>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</si>
  <si>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</si>
  <si>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</si>
  <si>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</si>
  <si>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</si>
  <si>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</si>
  <si>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</si>
  <si>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</si>
  <si>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</si>
  <si>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</si>
  <si>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</si>
  <si>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</si>
  <si>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</si>
  <si>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</si>
  <si>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</si>
  <si>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</si>
  <si>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</si>
  <si>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</si>
  <si>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</si>
  <si>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</si>
  <si>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</si>
  <si>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</si>
  <si>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</si>
  <si>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</si>
  <si>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</si>
  <si>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</si>
  <si>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</si>
  <si>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</si>
  <si>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</si>
  <si>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</si>
  <si>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</si>
  <si>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</si>
  <si>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</si>
  <si>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</si>
  <si>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</si>
  <si>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</si>
  <si>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</si>
  <si>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</si>
  <si>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</si>
  <si>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</si>
  <si>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</si>
  <si>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</si>
  <si>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</si>
  <si>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</si>
  <si>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</si>
  <si>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</si>
  <si>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</si>
  <si>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</si>
  <si>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</si>
  <si>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</si>
  <si>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</si>
  <si>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</si>
  <si>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</si>
  <si>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</si>
  <si>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</si>
  <si>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</si>
  <si>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</si>
  <si>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</si>
  <si>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</si>
  <si>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</si>
  <si>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</si>
  <si>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</si>
  <si>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</si>
  <si>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</si>
  <si>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</si>
  <si>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</si>
  <si>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</si>
  <si>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</si>
  <si>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</si>
  <si>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</si>
  <si>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</si>
  <si>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</si>
  <si>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</si>
  <si>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</si>
  <si>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</si>
  <si>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</si>
  <si>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</si>
  <si>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</si>
  <si>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</si>
  <si>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</si>
  <si>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</si>
  <si>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</si>
  <si>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</si>
  <si>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</si>
  <si>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</si>
  <si>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</si>
  <si>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</si>
  <si>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</si>
  <si>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</si>
  <si>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</si>
  <si>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</si>
  <si>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</si>
  <si>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</si>
  <si>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</si>
  <si>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</si>
  <si>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</si>
  <si>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</si>
  <si>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</si>
  <si>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</si>
  <si>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</si>
  <si>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</si>
  <si>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</si>
  <si>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</si>
  <si>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</si>
  <si>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</si>
  <si>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</si>
  <si>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</si>
  <si>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</si>
  <si>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</si>
  <si>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</si>
  <si>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</si>
  <si>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</si>
  <si>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</si>
  <si>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</si>
  <si>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</si>
  <si>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</si>
  <si>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</si>
  <si>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</si>
  <si>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</si>
  <si>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</si>
  <si>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</si>
  <si>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</si>
  <si>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</si>
  <si>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</si>
  <si>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</si>
  <si>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</si>
  <si>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</si>
  <si>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</si>
  <si>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</si>
  <si>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</si>
  <si>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</si>
  <si>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</si>
  <si>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</si>
  <si>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</si>
  <si>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</si>
  <si>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</si>
  <si>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</si>
  <si>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</si>
  <si>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</si>
  <si>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</si>
  <si>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</si>
  <si>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</si>
  <si>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</si>
  <si>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</si>
  <si>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</si>
  <si>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</si>
  <si>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</si>
  <si>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</si>
  <si>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</si>
  <si>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</si>
  <si>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</si>
  <si>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</si>
  <si>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</si>
  <si>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</si>
  <si>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</si>
  <si>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</si>
  <si>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</si>
  <si>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</si>
  <si>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</si>
  <si>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</si>
  <si>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</si>
  <si>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</si>
  <si>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</si>
  <si>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</si>
  <si>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</si>
  <si>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</si>
  <si>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</si>
  <si>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</si>
  <si>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</si>
  <si>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</si>
  <si>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</si>
  <si>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</si>
  <si>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</si>
  <si>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</si>
  <si>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</si>
  <si>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</si>
  <si>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</si>
  <si>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</si>
  <si>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</si>
  <si>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</si>
  <si>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</si>
  <si>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</si>
  <si>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</si>
  <si>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</si>
  <si>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</si>
  <si>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</si>
  <si>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</si>
  <si>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</si>
  <si>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</si>
  <si>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</si>
  <si>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</si>
  <si>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</si>
  <si>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</si>
  <si>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</si>
  <si>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</si>
  <si>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</si>
  <si>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</si>
  <si>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</si>
  <si>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</si>
  <si>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</si>
  <si>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</si>
  <si>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</si>
  <si>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</si>
  <si>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</si>
  <si>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</si>
  <si>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</si>
  <si>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</si>
  <si>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</si>
  <si>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</si>
  <si>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</si>
  <si>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</si>
  <si>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</si>
  <si>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</si>
  <si>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</si>
  <si>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</si>
  <si>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</si>
  <si>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</si>
  <si>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</si>
  <si>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</si>
  <si>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</si>
  <si>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</si>
  <si>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</si>
  <si>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</si>
  <si>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</si>
  <si>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</si>
  <si>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</si>
  <si>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</si>
  <si>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</si>
  <si>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</si>
  <si>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</si>
  <si>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</si>
  <si>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</si>
  <si>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</si>
  <si>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</si>
  <si>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</si>
  <si>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</si>
  <si>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</si>
  <si>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</si>
  <si>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</si>
  <si>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</si>
  <si>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</si>
  <si>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</si>
  <si>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</si>
  <si>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</si>
  <si>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</si>
  <si>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</si>
  <si>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</si>
  <si>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</si>
  <si>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</si>
  <si>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</si>
  <si>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</si>
  <si>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</si>
  <si>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</si>
  <si>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</si>
  <si>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</si>
  <si>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</si>
  <si>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</si>
  <si>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</si>
  <si>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</si>
  <si>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</si>
  <si>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</si>
  <si>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</si>
  <si>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</si>
  <si>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</si>
  <si>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</si>
  <si>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</si>
  <si>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</si>
  <si>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</si>
  <si>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</si>
  <si>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</si>
  <si>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</si>
  <si>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</si>
  <si>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</si>
  <si>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</si>
  <si>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</si>
  <si>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</si>
  <si>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</si>
  <si>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</si>
  <si>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</si>
  <si>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</si>
  <si>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</si>
  <si>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</si>
  <si>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</si>
  <si>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</si>
  <si>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</si>
  <si>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</si>
  <si>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</si>
  <si>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</si>
  <si>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</si>
  <si>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</si>
  <si>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</si>
  <si>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</si>
  <si>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</si>
  <si>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</si>
  <si>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</si>
  <si>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</si>
  <si>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</si>
  <si>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</si>
  <si>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</si>
  <si>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</si>
  <si>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</si>
  <si>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</si>
  <si>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</si>
  <si>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</si>
  <si>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</si>
  <si>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</si>
  <si>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</si>
  <si>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</si>
  <si>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</si>
  <si>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</si>
  <si>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</si>
  <si>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</si>
  <si>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</si>
  <si>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</si>
  <si>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</si>
  <si>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</si>
  <si>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</si>
  <si>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</si>
  <si>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</si>
  <si>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</si>
  <si>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</si>
  <si>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</si>
  <si>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</si>
  <si>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</si>
  <si>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</si>
  <si>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</si>
  <si>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</si>
  <si>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</si>
  <si>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</si>
  <si>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</si>
  <si>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</si>
  <si>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</si>
  <si>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</si>
  <si>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</si>
  <si>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</si>
  <si>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</si>
  <si>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</si>
  <si>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</si>
  <si>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</si>
  <si>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</si>
  <si>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</si>
  <si>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</si>
  <si>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</si>
  <si>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</si>
  <si>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</si>
  <si>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</si>
  <si>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</si>
  <si>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</si>
  <si>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</si>
  <si>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</si>
  <si>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</si>
  <si>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</si>
  <si>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</si>
  <si>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</si>
  <si>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</si>
  <si>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</si>
  <si>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</si>
  <si>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</si>
  <si>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</si>
  <si>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</si>
  <si>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</si>
  <si>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</si>
  <si>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</si>
  <si>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</si>
  <si>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</si>
  <si>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</si>
  <si>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</si>
  <si>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</si>
  <si>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</si>
  <si>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</si>
  <si>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</si>
  <si>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</si>
  <si>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</si>
  <si>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</si>
  <si>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</si>
  <si>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</si>
  <si>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</si>
  <si>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</si>
  <si>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</si>
  <si>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</si>
  <si>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</si>
  <si>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</si>
  <si>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</si>
  <si>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</si>
  <si>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</si>
  <si>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</si>
  <si>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</si>
  <si>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</si>
  <si>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</si>
  <si>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</si>
  <si>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</si>
  <si>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</si>
  <si>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</si>
  <si>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</si>
  <si>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</si>
  <si>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</si>
  <si>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</si>
  <si>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</si>
  <si>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</si>
  <si>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</si>
  <si>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</si>
  <si>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</si>
  <si>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</si>
  <si>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</si>
  <si>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</si>
  <si>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</si>
  <si>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</si>
  <si>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</si>
  <si>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</si>
  <si>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</si>
  <si>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</si>
  <si>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</si>
  <si>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</si>
  <si>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</si>
  <si>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</si>
  <si>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</si>
  <si>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</si>
  <si>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</si>
  <si>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</si>
  <si>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</si>
  <si>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</si>
  <si>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</si>
  <si>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</si>
  <si>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</si>
  <si>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</si>
  <si>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</si>
  <si>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</si>
  <si>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</si>
  <si>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</si>
  <si>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</si>
  <si>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</si>
  <si>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</si>
  <si>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</si>
  <si>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</si>
  <si>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</si>
  <si>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</si>
  <si>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</si>
  <si>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</si>
  <si>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</si>
  <si>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</si>
  <si>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</si>
  <si>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</si>
  <si>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</si>
  <si>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</si>
  <si>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</si>
  <si>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</si>
  <si>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</si>
  <si>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</si>
  <si>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</si>
  <si>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</si>
  <si>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</si>
  <si>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</si>
  <si>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</si>
  <si>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</si>
  <si>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</si>
  <si>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</si>
  <si>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</si>
  <si>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</si>
  <si>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</si>
  <si>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</si>
  <si>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</si>
  <si>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</si>
  <si>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</si>
  <si>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</si>
  <si>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</si>
  <si>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</si>
  <si>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</si>
  <si>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</si>
  <si>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</si>
  <si>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</si>
  <si>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</si>
  <si>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</si>
  <si>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</si>
  <si>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</si>
  <si>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</si>
  <si>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</si>
  <si>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</si>
  <si>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</si>
  <si>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</si>
  <si>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</si>
  <si>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</si>
  <si>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</si>
  <si>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</si>
  <si>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</si>
  <si>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</si>
  <si>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</si>
  <si>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</si>
  <si>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</si>
  <si>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</si>
  <si>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</si>
  <si>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</si>
  <si>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</si>
  <si>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</si>
  <si>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</si>
  <si>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</si>
  <si>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</si>
  <si>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</si>
  <si>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</si>
  <si>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</si>
  <si>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</si>
  <si>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</si>
  <si>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</si>
  <si>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</si>
  <si>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</si>
  <si>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</si>
  <si>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</si>
  <si>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</si>
  <si>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</si>
  <si>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</si>
  <si>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</si>
  <si>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</si>
  <si>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</si>
  <si>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</si>
  <si>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</si>
  <si>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</si>
  <si>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</si>
  <si>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</si>
  <si>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</si>
  <si>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</si>
  <si>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</si>
  <si>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</si>
  <si>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</si>
  <si>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</si>
  <si>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</si>
  <si>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</si>
  <si>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</si>
  <si>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</si>
  <si>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</si>
  <si>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</si>
  <si>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</si>
  <si>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</si>
  <si>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</si>
  <si>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</si>
  <si>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</si>
  <si>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</si>
  <si>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</si>
  <si>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</si>
  <si>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</si>
  <si>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</si>
  <si>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</si>
  <si>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</si>
  <si>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</si>
  <si>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</si>
  <si>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</si>
  <si>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</si>
  <si>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</si>
  <si>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</si>
  <si>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</si>
  <si>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</si>
  <si>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</si>
  <si>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</si>
  <si>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</si>
  <si>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</si>
  <si>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</si>
  <si>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</si>
  <si>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</si>
  <si>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</si>
  <si>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</si>
  <si>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</si>
  <si>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</si>
  <si>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</si>
  <si>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</si>
  <si>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</si>
  <si>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</si>
  <si>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</si>
  <si>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</si>
  <si>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</si>
  <si>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</si>
  <si>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</si>
  <si>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</si>
  <si>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</si>
  <si>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</si>
  <si>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</si>
  <si>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</si>
  <si>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</si>
  <si>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</si>
  <si>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</si>
  <si>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</si>
  <si>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</si>
  <si>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</si>
  <si>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</si>
  <si>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</si>
  <si>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</si>
  <si>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</si>
  <si>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</si>
  <si>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</si>
  <si>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</si>
  <si>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</si>
  <si>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</si>
  <si>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</si>
  <si>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</si>
  <si>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</si>
  <si>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</si>
  <si>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</si>
  <si>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</si>
  <si>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</si>
  <si>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</si>
  <si>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</si>
  <si>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</si>
  <si>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</si>
  <si>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</si>
  <si>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</si>
  <si>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</si>
  <si>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</si>
  <si>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</si>
  <si>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</si>
  <si>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</si>
  <si>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</si>
  <si>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</si>
  <si>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</si>
  <si>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</si>
  <si>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</si>
  <si>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</si>
  <si>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</si>
  <si>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</si>
  <si>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</si>
  <si>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</si>
  <si>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</si>
  <si>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</si>
  <si>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</si>
  <si>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</si>
  <si>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</si>
  <si>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</si>
  <si>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</si>
  <si>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</si>
  <si>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</si>
  <si>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</si>
  <si>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</si>
  <si>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</si>
  <si>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</si>
  <si>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</si>
  <si>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</si>
  <si>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</si>
  <si>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</si>
  <si>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</si>
  <si>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</si>
  <si>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</si>
  <si>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</si>
  <si>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</si>
  <si>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</si>
  <si>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</si>
  <si>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</si>
  <si>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</si>
  <si>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</si>
  <si>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</si>
  <si>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</si>
  <si>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</si>
  <si>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</si>
  <si>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</si>
  <si>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</si>
  <si>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</si>
  <si>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</si>
  <si>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</si>
  <si>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</si>
  <si>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</si>
  <si>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</si>
  <si>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</si>
  <si>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</si>
  <si>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</si>
  <si>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</si>
  <si>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</si>
  <si>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</si>
  <si>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</si>
  <si>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</si>
  <si>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</si>
  <si>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</si>
  <si>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</si>
  <si>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</si>
  <si>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</si>
  <si>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</si>
  <si>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</si>
  <si>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</si>
  <si>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</si>
  <si>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</si>
  <si>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</si>
  <si>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</si>
  <si>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</si>
  <si>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</si>
  <si>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</si>
  <si>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</si>
  <si>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</si>
  <si>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</si>
  <si>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</si>
  <si>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</si>
  <si>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</si>
  <si>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</si>
  <si>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</si>
  <si>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</si>
  <si>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</si>
  <si>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</si>
  <si>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</si>
  <si>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</si>
  <si>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</si>
  <si>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</si>
  <si>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</si>
  <si>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</si>
  <si>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</si>
  <si>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</si>
  <si>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</si>
  <si>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</si>
  <si>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</si>
  <si>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</si>
  <si>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</si>
  <si>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</si>
  <si>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</si>
  <si>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</si>
  <si>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</si>
  <si>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</si>
  <si>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</si>
  <si>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</si>
  <si>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</si>
  <si>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</si>
  <si>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</si>
  <si>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</si>
  <si>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</si>
  <si>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</si>
  <si>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</si>
  <si>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</si>
  <si>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</si>
  <si>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</si>
  <si>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</si>
  <si>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</si>
  <si>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</si>
  <si>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</si>
  <si>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</si>
  <si>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</si>
  <si>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</si>
  <si>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</si>
  <si>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</si>
  <si>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</si>
  <si>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</si>
  <si>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</si>
  <si>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</si>
  <si>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</si>
  <si>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</si>
  <si>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</si>
  <si>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</si>
  <si>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</si>
  <si>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</si>
  <si>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</si>
  <si>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</si>
  <si>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</si>
  <si>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</si>
  <si>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</si>
  <si>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</si>
  <si>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</si>
  <si>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</si>
  <si>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</si>
  <si>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</si>
  <si>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</si>
  <si>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</si>
  <si>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</si>
  <si>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</si>
  <si>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</si>
  <si>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</si>
  <si>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</si>
  <si>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</si>
  <si>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</si>
  <si>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</si>
  <si>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</si>
  <si>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</si>
  <si>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</si>
  <si>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</si>
  <si>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</si>
  <si>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</si>
  <si>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</si>
  <si>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</si>
  <si>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</si>
  <si>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</si>
  <si>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</si>
  <si>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</si>
  <si>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</si>
  <si>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</si>
  <si>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</si>
  <si>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</si>
  <si>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</si>
  <si>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</si>
  <si>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</si>
  <si>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</si>
  <si>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</si>
  <si>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</si>
  <si>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</si>
  <si>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</si>
  <si>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</si>
  <si>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</si>
  <si>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</si>
  <si>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</si>
  <si>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</si>
  <si>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</si>
  <si>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</si>
  <si>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</si>
  <si>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</si>
  <si>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</si>
  <si>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</si>
  <si>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</si>
  <si>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</si>
  <si>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</si>
  <si>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</si>
  <si>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</si>
  <si>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</si>
  <si>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</si>
  <si>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</si>
  <si>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</si>
  <si>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</si>
  <si>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</si>
  <si>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</si>
  <si>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</si>
  <si>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</si>
  <si>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</si>
  <si>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</si>
  <si>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</si>
  <si>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</si>
  <si>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</si>
  <si>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</si>
  <si>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</si>
  <si>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</si>
  <si>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</si>
  <si>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</si>
  <si>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</si>
  <si>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</si>
  <si>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</si>
  <si>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</si>
  <si>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</si>
  <si>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</si>
  <si>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</si>
  <si>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</si>
  <si>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</si>
  <si>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</si>
  <si>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</si>
  <si>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</si>
  <si>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</si>
  <si>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</si>
  <si>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</si>
  <si>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</si>
  <si>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</si>
  <si>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</si>
  <si>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</si>
  <si>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</si>
  <si>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</si>
  <si>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</si>
  <si>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</si>
  <si>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</si>
  <si>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</si>
  <si>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</si>
  <si>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</si>
  <si>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</si>
  <si>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</si>
  <si>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</si>
  <si>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</si>
  <si>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</si>
  <si>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</si>
  <si>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</si>
  <si>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</si>
  <si>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</si>
  <si>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</si>
  <si>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</si>
  <si>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</si>
  <si>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</si>
  <si>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</si>
  <si>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</si>
  <si>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</si>
  <si>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</si>
  <si>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</si>
  <si>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</si>
  <si>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</si>
  <si>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</si>
  <si>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</si>
  <si>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</si>
  <si>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</si>
  <si>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</si>
  <si>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</si>
  <si>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</si>
  <si>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</si>
  <si>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</si>
  <si>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</si>
  <si>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</si>
  <si>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</si>
  <si>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</si>
  <si>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</si>
  <si>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</si>
  <si>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</si>
  <si>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</si>
  <si>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</si>
  <si>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</si>
  <si>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</si>
  <si>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</si>
  <si>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</si>
  <si>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</si>
  <si>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</si>
  <si>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</si>
  <si>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</si>
  <si>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</si>
  <si>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</si>
  <si>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</si>
  <si>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</si>
  <si>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</si>
  <si>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</si>
  <si>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</si>
  <si>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</si>
  <si>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</si>
  <si>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</si>
  <si>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</si>
  <si>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</si>
  <si>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</si>
  <si>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</si>
  <si>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</si>
  <si>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</si>
  <si>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</si>
  <si>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</si>
  <si>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</si>
  <si>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</si>
  <si>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</si>
  <si>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</si>
  <si>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</si>
  <si>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</si>
  <si>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</si>
  <si>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</si>
  <si>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</si>
  <si>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</si>
  <si>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</si>
  <si>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</si>
  <si>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</si>
  <si>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</si>
  <si>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</si>
  <si>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</si>
  <si>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</si>
  <si>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</si>
  <si>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</si>
  <si>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</si>
  <si>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</si>
  <si>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</si>
  <si>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</si>
  <si>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</si>
  <si>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</si>
  <si>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</si>
  <si>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</si>
  <si>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</si>
  <si>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</si>
  <si>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</si>
  <si>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</si>
  <si>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</si>
  <si>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</si>
  <si>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</si>
  <si>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</si>
  <si>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</si>
  <si>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</si>
  <si>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</si>
  <si>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</si>
  <si>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</si>
  <si>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</si>
  <si>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</si>
  <si>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</si>
  <si>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</si>
  <si>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</si>
  <si>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</si>
  <si>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</si>
  <si>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</si>
  <si>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</si>
  <si>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</si>
  <si>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</si>
  <si>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</si>
  <si>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</si>
  <si>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</si>
  <si>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</si>
  <si>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</si>
  <si>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</si>
  <si>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</si>
  <si>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</si>
  <si>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</si>
  <si>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</si>
  <si>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</si>
  <si>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</si>
  <si>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</si>
  <si>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</si>
  <si>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</si>
  <si>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</si>
  <si>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</si>
  <si>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</si>
  <si>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</si>
  <si>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</si>
  <si>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</si>
  <si>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</si>
  <si>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</si>
  <si>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</si>
  <si>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</si>
  <si>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</si>
  <si>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</si>
  <si>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</si>
  <si>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</si>
  <si>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</si>
  <si>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</si>
  <si>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</si>
  <si>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</si>
  <si>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</si>
  <si>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</si>
  <si>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</si>
  <si>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</si>
  <si>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</si>
  <si>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</si>
  <si>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</si>
  <si>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</si>
  <si>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</si>
  <si>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</si>
  <si>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</si>
  <si>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</si>
  <si>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</si>
  <si>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</si>
  <si>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</si>
  <si>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</si>
  <si>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</si>
  <si>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</si>
  <si>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</si>
  <si>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</si>
  <si>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</si>
  <si>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</si>
  <si>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</si>
  <si>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</si>
  <si>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</si>
  <si>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</si>
  <si>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</si>
  <si>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</si>
  <si>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</si>
  <si>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</si>
  <si>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</si>
  <si>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</si>
  <si>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</si>
  <si>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</si>
  <si>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</si>
  <si>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</si>
  <si>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</si>
  <si>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</si>
  <si>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</si>
  <si>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</si>
  <si>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</si>
  <si>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</si>
  <si>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</si>
  <si>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</si>
  <si>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</si>
  <si>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</si>
  <si>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</si>
  <si>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</si>
  <si>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</si>
  <si>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</si>
  <si>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</si>
  <si>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</si>
  <si>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</si>
  <si>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</si>
  <si>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</si>
  <si>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</si>
  <si>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</si>
  <si>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</si>
  <si>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</si>
  <si>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</si>
  <si>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</si>
  <si>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</si>
  <si>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</si>
  <si>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</si>
  <si>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</si>
  <si>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</si>
  <si>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</si>
  <si>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</si>
  <si>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</si>
  <si>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</si>
  <si>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</si>
  <si>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</si>
  <si>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</si>
  <si>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</si>
  <si>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</si>
  <si>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</si>
  <si>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</si>
  <si>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</si>
  <si>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</si>
  <si>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</si>
  <si>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</si>
  <si>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</si>
  <si>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</si>
  <si>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</si>
  <si>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</si>
  <si>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</si>
  <si>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</si>
  <si>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</si>
  <si>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</si>
  <si>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</si>
  <si>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</si>
  <si>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</si>
  <si>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</si>
  <si>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</si>
  <si>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</si>
  <si>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</si>
  <si>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</si>
  <si>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</si>
  <si>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</si>
  <si>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</si>
  <si>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</si>
  <si>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</si>
  <si>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</si>
  <si>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</si>
  <si>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</si>
  <si>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</si>
  <si>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</si>
  <si>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</si>
  <si>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</si>
  <si>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</si>
  <si>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</si>
  <si>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</si>
  <si>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</si>
  <si>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</si>
  <si>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</si>
  <si>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</si>
  <si>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</si>
  <si>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</si>
  <si>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</si>
  <si>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</si>
  <si>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</si>
  <si>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</si>
  <si>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</si>
  <si>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</si>
  <si>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</si>
  <si>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</si>
  <si>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</si>
  <si>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</si>
  <si>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</si>
  <si>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</si>
  <si>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</si>
  <si>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</si>
  <si>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</si>
  <si>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</si>
  <si>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</si>
  <si>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</si>
  <si>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</si>
  <si>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</si>
  <si>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</si>
  <si>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</si>
  <si>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</si>
  <si>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</si>
  <si>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</si>
  <si>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</si>
  <si>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</si>
  <si>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</si>
  <si>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</si>
  <si>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</si>
  <si>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</si>
  <si>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</si>
  <si>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</si>
  <si>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</si>
  <si>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</si>
  <si>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</si>
  <si>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</si>
  <si>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</si>
  <si>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</si>
  <si>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</si>
  <si>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</si>
  <si>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</si>
  <si>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</si>
  <si>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</si>
  <si>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</si>
  <si>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</si>
  <si>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</si>
  <si>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</si>
  <si>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</si>
  <si>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</si>
  <si>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</si>
  <si>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</si>
  <si>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</si>
  <si>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</si>
  <si>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</si>
  <si>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</si>
  <si>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</si>
  <si>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</si>
  <si>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</si>
  <si>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</si>
  <si>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</si>
  <si>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</si>
  <si>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</si>
  <si>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</si>
  <si>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</si>
  <si>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</si>
  <si>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</si>
  <si>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</si>
  <si>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</si>
  <si>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</si>
  <si>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</si>
  <si>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</si>
  <si>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</si>
  <si>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</si>
  <si>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</si>
  <si>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</si>
  <si>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</si>
  <si>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</si>
  <si>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</si>
  <si>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</si>
  <si>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</si>
  <si>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</si>
  <si>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</si>
  <si>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</si>
  <si>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</si>
  <si>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</si>
  <si>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</si>
  <si>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</si>
  <si>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</si>
  <si>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</si>
  <si>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</si>
  <si>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</si>
  <si>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</si>
  <si>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</si>
  <si>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</si>
  <si>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</si>
  <si>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</si>
  <si>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</si>
  <si>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</si>
  <si>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</si>
  <si>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</si>
  <si>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</si>
  <si>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</si>
  <si>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</si>
  <si>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</si>
  <si>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</si>
  <si>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</si>
  <si>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</si>
  <si>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</si>
  <si>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</si>
  <si>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</si>
  <si>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</si>
  <si>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</si>
  <si>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</si>
  <si>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</si>
  <si>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</si>
  <si>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</si>
  <si>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</si>
  <si>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</si>
  <si>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</si>
  <si>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</si>
  <si>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</si>
  <si>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</si>
  <si>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</si>
  <si>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</si>
  <si>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</si>
  <si>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</si>
  <si>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</si>
  <si>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</si>
  <si>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</si>
  <si>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</si>
  <si>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</si>
  <si>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</si>
  <si>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</si>
  <si>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</si>
  <si>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</si>
  <si>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</si>
  <si>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</si>
  <si>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</si>
  <si>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</si>
  <si>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</si>
  <si>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</si>
  <si>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</si>
  <si>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</si>
  <si>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</si>
  <si>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</si>
  <si>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</si>
  <si>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</si>
  <si>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</si>
  <si>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</si>
  <si>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</si>
  <si>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</si>
  <si>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</si>
  <si>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</si>
  <si>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</si>
  <si>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</si>
  <si>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</si>
  <si>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</si>
  <si>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</si>
  <si>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</si>
  <si>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</si>
  <si>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</si>
  <si>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</si>
  <si>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</si>
  <si>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</si>
  <si>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</si>
  <si>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</si>
  <si>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</si>
  <si>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</si>
  <si>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</si>
  <si>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</si>
  <si>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</si>
  <si>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</si>
  <si>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</si>
  <si>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</si>
  <si>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</si>
  <si>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</si>
  <si>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</si>
  <si>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</si>
  <si>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</si>
  <si>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</si>
  <si>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</si>
  <si>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</si>
  <si>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</si>
  <si>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</si>
  <si>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</si>
  <si>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</si>
  <si>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</si>
  <si>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</si>
  <si>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</si>
  <si>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</si>
  <si>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</si>
  <si>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</si>
  <si>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</si>
  <si>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</si>
  <si>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</si>
  <si>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</si>
  <si>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</si>
  <si>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</si>
  <si>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</si>
  <si>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</si>
  <si>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</si>
  <si>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</si>
  <si>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</si>
  <si>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</si>
  <si>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</si>
  <si>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</si>
  <si>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</si>
  <si>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</si>
  <si>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</si>
  <si>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</si>
  <si>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</si>
  <si>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</si>
  <si>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</si>
  <si>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</si>
  <si>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</si>
  <si>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</si>
  <si>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</si>
  <si>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</si>
  <si>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</si>
  <si>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</si>
  <si>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</si>
  <si>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</si>
  <si>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</si>
  <si>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</si>
  <si>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</si>
  <si>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</si>
  <si>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</si>
  <si>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</si>
  <si>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</si>
  <si>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</si>
  <si>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</si>
  <si>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</si>
  <si>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</si>
  <si>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</si>
  <si>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</si>
  <si>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</si>
  <si>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</si>
  <si>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</si>
  <si>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</si>
  <si>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</si>
  <si>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</si>
  <si>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</si>
  <si>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</si>
  <si>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</si>
  <si>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</si>
  <si>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</si>
  <si>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</si>
  <si>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</si>
  <si>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</si>
  <si>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</si>
  <si>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</si>
  <si>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</si>
  <si>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</si>
  <si>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</si>
  <si>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</si>
  <si>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</si>
  <si>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</si>
  <si>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</si>
  <si>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</si>
  <si>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</si>
  <si>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</si>
  <si>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</si>
  <si>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</si>
  <si>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</si>
  <si>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</si>
  <si>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</si>
  <si>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</si>
  <si>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</si>
  <si>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</si>
  <si>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</si>
  <si>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</si>
  <si>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</si>
  <si>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</si>
  <si>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</si>
  <si>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</si>
  <si>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</si>
  <si>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</si>
  <si>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</si>
  <si>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</si>
  <si>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</si>
  <si>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</si>
  <si>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</si>
  <si>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</si>
  <si>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</si>
  <si>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</si>
  <si>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</si>
  <si>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</si>
  <si>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</si>
  <si>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</si>
  <si>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</si>
  <si>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</si>
  <si>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</si>
  <si>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</si>
  <si>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</si>
  <si>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</si>
  <si>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</si>
  <si>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</si>
  <si>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</si>
  <si>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</si>
  <si>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</si>
  <si>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</si>
  <si>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</si>
  <si>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</si>
  <si>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</si>
  <si>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</si>
  <si>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</si>
  <si>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</si>
  <si>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</si>
  <si>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</si>
  <si>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</si>
  <si>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</si>
  <si>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</si>
  <si>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</si>
  <si>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</si>
  <si>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</si>
  <si>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</si>
  <si>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</si>
  <si>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</si>
  <si>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</si>
  <si>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</si>
  <si>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</si>
  <si>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</si>
  <si>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</si>
  <si>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</si>
  <si>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</si>
  <si>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</si>
  <si>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</si>
  <si>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</si>
  <si>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</si>
  <si>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</si>
  <si>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</si>
  <si>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</si>
  <si>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</si>
  <si>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</si>
  <si>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</si>
  <si>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</si>
  <si>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</si>
  <si>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</si>
  <si>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</si>
  <si>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</si>
  <si>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</si>
  <si>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</si>
  <si>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</si>
  <si>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</si>
  <si>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</si>
  <si>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</si>
  <si>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</si>
  <si>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</si>
  <si>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</si>
  <si>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</si>
  <si>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</si>
  <si>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</si>
  <si>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</si>
  <si>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</si>
  <si>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</si>
  <si>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</si>
  <si>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</si>
  <si>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</si>
  <si>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</si>
  <si>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</si>
  <si>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</si>
  <si>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</si>
  <si>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</si>
  <si>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</si>
  <si>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</si>
  <si>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</si>
  <si>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</si>
  <si>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</si>
  <si>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</si>
  <si>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</si>
  <si>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</si>
  <si>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</si>
  <si>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</si>
  <si>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</si>
  <si>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</si>
  <si>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</si>
  <si>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</si>
  <si>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</si>
  <si>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</si>
  <si>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</si>
  <si>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</si>
  <si>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</si>
  <si>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</si>
  <si>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</si>
  <si>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</si>
  <si>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</si>
  <si>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</si>
  <si>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</si>
  <si>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</si>
  <si>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</si>
  <si>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</si>
  <si>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</si>
  <si>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</si>
  <si>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</si>
  <si>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</si>
  <si>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</si>
  <si>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</si>
  <si>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</si>
  <si>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</si>
  <si>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</si>
  <si>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</si>
  <si>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</si>
  <si>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</si>
  <si>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</si>
  <si>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</si>
  <si>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</si>
  <si>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</si>
  <si>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</si>
  <si>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</si>
  <si>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</si>
  <si>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</si>
  <si>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</si>
  <si>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</si>
  <si>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</si>
  <si>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</si>
  <si>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</si>
  <si>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</si>
  <si>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</si>
  <si>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</si>
  <si>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</si>
  <si>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</si>
  <si>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</si>
  <si>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</si>
  <si>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</si>
  <si>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</si>
  <si>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</si>
  <si>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</si>
  <si>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</si>
  <si>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</si>
  <si>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</si>
  <si>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</si>
  <si>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</si>
  <si>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</si>
  <si>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</si>
  <si>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</si>
  <si>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</si>
  <si>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</si>
  <si>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</si>
  <si>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</si>
  <si>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</si>
  <si>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</si>
  <si>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</si>
  <si>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</si>
  <si>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</si>
  <si>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</si>
  <si>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</si>
  <si>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</si>
  <si>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</si>
  <si>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</si>
  <si>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</si>
  <si>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</si>
  <si>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</si>
  <si>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</si>
  <si>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</si>
  <si>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</si>
  <si>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</si>
  <si>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</si>
  <si>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</si>
  <si>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</si>
  <si>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</si>
  <si>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</si>
  <si>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</si>
  <si>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</si>
  <si>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</si>
  <si>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</si>
  <si>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</si>
  <si>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</si>
  <si>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</si>
  <si>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</si>
  <si>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</si>
  <si>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</si>
  <si>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</si>
  <si>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</si>
  <si>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</si>
  <si>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</si>
  <si>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</si>
  <si>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</si>
  <si>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</si>
  <si>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</si>
  <si>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</si>
  <si>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</si>
  <si>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</si>
  <si>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</si>
  <si>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</si>
  <si>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</si>
  <si>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</si>
  <si>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</si>
  <si>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</si>
  <si>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</si>
  <si>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</si>
  <si>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</si>
  <si>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</si>
  <si>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</si>
  <si>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</si>
  <si>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</si>
  <si>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</si>
  <si>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</si>
  <si>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</si>
  <si>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</si>
  <si>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</si>
  <si>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</si>
  <si>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</si>
  <si>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</si>
  <si>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</si>
  <si>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</si>
  <si>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</si>
  <si>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</si>
  <si>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</si>
  <si>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</si>
  <si>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</si>
  <si>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</si>
  <si>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</si>
  <si>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</si>
  <si>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</si>
  <si>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</si>
  <si>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</si>
  <si>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</si>
  <si>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</si>
  <si>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</si>
  <si>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</si>
  <si>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</si>
  <si>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</si>
  <si>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</si>
  <si>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</si>
  <si>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</si>
  <si>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</si>
  <si>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</si>
  <si>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</si>
  <si>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</si>
  <si>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</si>
  <si>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</si>
  <si>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</si>
  <si>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</si>
  <si>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</si>
  <si>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</si>
  <si>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</si>
  <si>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</si>
  <si>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</si>
  <si>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</si>
  <si>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</si>
  <si>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</si>
  <si>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</si>
  <si>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</si>
  <si>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</si>
  <si>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</si>
  <si>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</si>
  <si>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</si>
  <si>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</si>
  <si>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</si>
  <si>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</si>
  <si>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</si>
  <si>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</si>
  <si>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</si>
  <si>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</si>
  <si>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</si>
  <si>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</si>
  <si>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</si>
  <si>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</si>
  <si>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</si>
  <si>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</si>
  <si>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</si>
  <si>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</si>
  <si>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</si>
  <si>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</si>
  <si>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</si>
  <si>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</si>
  <si>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</si>
  <si>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</si>
  <si>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</si>
  <si>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</si>
  <si>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</si>
  <si>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</si>
  <si>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</si>
  <si>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</si>
  <si>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</si>
  <si>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</si>
  <si>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</si>
  <si>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</si>
  <si>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</si>
  <si>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</si>
  <si>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</si>
  <si>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</si>
  <si>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</si>
  <si>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</si>
  <si>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</si>
  <si>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</si>
  <si>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</si>
  <si>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</si>
  <si>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</si>
  <si>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</si>
  <si>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</si>
  <si>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</si>
  <si>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</si>
  <si>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</si>
  <si>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</si>
  <si>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</si>
  <si>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</si>
  <si>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</si>
  <si>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</si>
  <si>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</si>
  <si>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</si>
  <si>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</si>
  <si>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</si>
  <si>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</si>
  <si>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</si>
  <si>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</si>
  <si>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</si>
  <si>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</si>
  <si>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</si>
  <si>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</si>
  <si>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</si>
  <si>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</si>
  <si>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</si>
  <si>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</si>
  <si>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</si>
  <si>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</si>
  <si>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</si>
  <si>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</si>
  <si>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</si>
  <si>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</si>
  <si>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</si>
  <si>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</si>
  <si>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</si>
  <si>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</si>
  <si>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</si>
  <si>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</si>
  <si>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</si>
  <si>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</si>
  <si>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</si>
  <si>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</si>
  <si>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</si>
  <si>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</si>
  <si>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</si>
  <si>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</si>
  <si>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</si>
  <si>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</si>
  <si>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</si>
  <si>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</si>
  <si>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</si>
  <si>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</si>
  <si>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</si>
  <si>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</si>
  <si>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</si>
  <si>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</si>
  <si>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</si>
  <si>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</si>
  <si>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</si>
  <si>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</si>
  <si>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</si>
  <si>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</si>
  <si>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</si>
  <si>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</si>
  <si>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</si>
  <si>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</si>
  <si>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</si>
  <si>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</si>
  <si>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</si>
  <si>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</si>
  <si>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</si>
  <si>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</si>
  <si>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</si>
  <si>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</si>
  <si>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</si>
  <si>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</si>
  <si>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</si>
  <si>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</si>
  <si>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</si>
  <si>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</si>
  <si>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</si>
  <si>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</si>
  <si>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</si>
  <si>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</si>
  <si>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</si>
  <si>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</si>
  <si>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</si>
  <si>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</si>
  <si>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</si>
  <si>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</si>
  <si>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</si>
  <si>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</si>
  <si>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</si>
  <si>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</si>
  <si>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</si>
  <si>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</si>
  <si>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</si>
  <si>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</si>
  <si>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</si>
  <si>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</si>
  <si>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</si>
  <si>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</si>
  <si>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</si>
  <si>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</si>
  <si>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</si>
  <si>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</si>
  <si>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</si>
  <si>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</si>
  <si>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</si>
  <si>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</si>
  <si>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</si>
  <si>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</si>
  <si>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</si>
  <si>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</si>
  <si>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</si>
  <si>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</si>
  <si>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</si>
  <si>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</si>
  <si>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</si>
  <si>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</si>
  <si>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</si>
  <si>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</si>
  <si>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</si>
  <si>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</si>
  <si>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</si>
  <si>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</si>
  <si>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</si>
  <si>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</si>
  <si>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</si>
  <si>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</si>
  <si>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</si>
  <si>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</si>
  <si>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</si>
  <si>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</si>
  <si>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</si>
  <si>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</si>
  <si>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</si>
  <si>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</si>
  <si>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</si>
  <si>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</si>
  <si>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</si>
  <si>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</si>
  <si>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</si>
  <si>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</si>
  <si>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</si>
  <si>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</si>
  <si>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</si>
  <si>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</si>
  <si>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</si>
  <si>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</si>
  <si>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</si>
  <si>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</si>
  <si>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</si>
  <si>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</si>
  <si>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</si>
  <si>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</si>
  <si>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</si>
  <si>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</si>
  <si>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</si>
  <si>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</si>
  <si>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</si>
  <si>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</si>
  <si>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</si>
  <si>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</si>
  <si>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</si>
  <si>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</si>
  <si>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</si>
  <si>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</si>
  <si>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</si>
  <si>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</si>
  <si>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</si>
  <si>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</si>
  <si>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</si>
  <si>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</si>
  <si>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</si>
  <si>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</si>
  <si>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</si>
  <si>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</si>
  <si>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</si>
  <si>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</si>
  <si>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</si>
  <si>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</si>
  <si>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</si>
  <si>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</si>
  <si>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</si>
  <si>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</si>
  <si>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</si>
  <si>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</si>
  <si>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</si>
  <si>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</si>
  <si>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</si>
  <si>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</si>
  <si>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</si>
  <si>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</si>
  <si>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</si>
  <si>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</si>
  <si>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</si>
  <si>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</si>
  <si>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</si>
  <si>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</si>
  <si>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</si>
  <si>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</si>
  <si>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</si>
  <si>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</si>
  <si>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</si>
  <si>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</si>
  <si>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</si>
  <si>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</si>
  <si>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</si>
  <si>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</si>
  <si>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</si>
  <si>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</si>
  <si>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</si>
  <si>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</si>
  <si>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</si>
  <si>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</si>
  <si>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</si>
  <si>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</si>
  <si>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</si>
  <si>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</si>
  <si>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</si>
  <si>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</si>
  <si>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</si>
  <si>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</si>
  <si>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</si>
  <si>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</si>
  <si>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</si>
  <si>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</si>
  <si>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</si>
  <si>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</si>
  <si>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</si>
  <si>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</si>
  <si>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</si>
  <si>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</si>
  <si>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</si>
  <si>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</si>
  <si>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</si>
  <si>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</si>
  <si>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</si>
  <si>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</si>
  <si>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</si>
  <si>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</si>
  <si>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</si>
  <si>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</si>
  <si>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</si>
  <si>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</si>
  <si>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</si>
  <si>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</si>
  <si>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</si>
  <si>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</si>
  <si>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</si>
  <si>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</si>
  <si>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</si>
  <si>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</si>
  <si>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</si>
  <si>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</si>
  <si>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</si>
  <si>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</si>
  <si>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</si>
  <si>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</si>
  <si>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</si>
  <si>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</si>
  <si>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</si>
  <si>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</si>
  <si>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</si>
  <si>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</si>
  <si>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</si>
  <si>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</si>
  <si>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</si>
  <si>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</si>
  <si>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</si>
  <si>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</si>
  <si>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</si>
  <si>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</si>
  <si>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</si>
  <si>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</si>
  <si>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</si>
  <si>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</si>
  <si>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</si>
  <si>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</si>
  <si>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</si>
  <si>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</si>
  <si>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</si>
  <si>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</si>
  <si>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</si>
  <si>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</si>
  <si>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</si>
  <si>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</si>
  <si>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</si>
  <si>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</si>
  <si>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</si>
  <si>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</si>
  <si>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</si>
  <si>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</si>
  <si>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</si>
  <si>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</si>
  <si>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</si>
  <si>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</si>
  <si>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</si>
  <si>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</si>
  <si>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</si>
  <si>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</si>
  <si>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</si>
  <si>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</si>
  <si>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</si>
  <si>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</si>
  <si>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</si>
  <si>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</si>
  <si>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</si>
  <si>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</si>
  <si>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</si>
  <si>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</si>
  <si>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</si>
  <si>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</si>
  <si>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</si>
  <si>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</si>
  <si>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</si>
  <si>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</si>
  <si>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</si>
  <si>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</si>
  <si>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</si>
  <si>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</si>
  <si>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</si>
  <si>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</si>
  <si>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</si>
  <si>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</si>
  <si>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</si>
  <si>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</si>
  <si>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</si>
  <si>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</si>
  <si>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</si>
  <si>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</si>
  <si>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</si>
  <si>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</si>
  <si>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</si>
  <si>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</si>
  <si>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</si>
  <si>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</si>
  <si>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</si>
  <si>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</si>
  <si>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</si>
  <si>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</si>
  <si>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</si>
  <si>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</si>
  <si>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</si>
  <si>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</si>
  <si>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</si>
  <si>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</si>
  <si>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</si>
  <si>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</si>
  <si>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</si>
  <si>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</si>
  <si>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</si>
  <si>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</si>
  <si>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</si>
  <si>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</si>
  <si>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</si>
  <si>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</si>
  <si>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</si>
  <si>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</si>
  <si>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</si>
  <si>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</si>
  <si>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</si>
  <si>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</si>
  <si>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</si>
  <si>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</si>
  <si>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</si>
  <si>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</si>
  <si>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</si>
  <si>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</si>
  <si>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</si>
  <si>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</si>
  <si>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</si>
  <si>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</si>
  <si>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</si>
  <si>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</si>
  <si>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</si>
  <si>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</si>
  <si>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</si>
  <si>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</si>
  <si>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</si>
  <si>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</si>
  <si>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</si>
  <si>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</si>
  <si>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</si>
  <si>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</si>
  <si>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</si>
  <si>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</si>
  <si>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</si>
  <si>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</si>
  <si>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</si>
  <si>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</si>
  <si>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</si>
  <si>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</si>
  <si>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</si>
  <si>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</si>
  <si>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</si>
  <si>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</si>
  <si>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</si>
  <si>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</si>
  <si>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</si>
  <si>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</si>
  <si>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</si>
  <si>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</si>
  <si>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</si>
  <si>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</si>
  <si>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</si>
  <si>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</si>
  <si>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</si>
  <si>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</si>
  <si>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</si>
  <si>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</si>
  <si>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</si>
  <si>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</si>
  <si>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</si>
  <si>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</si>
  <si>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</si>
  <si>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</si>
  <si>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</si>
  <si>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</si>
  <si>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</si>
  <si>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</si>
  <si>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</si>
  <si>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</si>
  <si>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</si>
  <si>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</si>
  <si>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</si>
  <si>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</si>
  <si>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</si>
  <si>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</si>
  <si>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</si>
  <si>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</si>
  <si>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</si>
  <si>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</si>
  <si>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</si>
  <si>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</si>
  <si>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</si>
  <si>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</si>
  <si>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</si>
  <si>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</si>
  <si>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</si>
  <si>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</si>
  <si>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</si>
  <si>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</si>
  <si>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</si>
  <si>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</si>
  <si>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</si>
  <si>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</si>
  <si>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</si>
  <si>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</si>
  <si>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</si>
  <si>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</si>
  <si>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</si>
  <si>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</si>
  <si>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</si>
  <si>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</si>
  <si>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</si>
  <si>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</si>
  <si>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</si>
  <si>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</si>
  <si>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</si>
  <si>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</si>
  <si>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</si>
  <si>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</si>
  <si>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</si>
  <si>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</si>
  <si>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</si>
  <si>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</si>
  <si>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</si>
  <si>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</si>
  <si>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</si>
  <si>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</si>
  <si>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</si>
  <si>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</si>
  <si>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</si>
  <si>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</si>
  <si>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</si>
  <si>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</si>
  <si>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</si>
  <si>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</si>
  <si>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</si>
  <si>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</si>
  <si>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</si>
  <si>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</si>
  <si>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</si>
  <si>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</si>
  <si>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</si>
  <si>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</si>
  <si>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</si>
  <si>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</si>
  <si>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</si>
  <si>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</si>
  <si>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</si>
  <si>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</si>
  <si>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</si>
  <si>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</si>
  <si>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</si>
  <si>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</si>
  <si>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</si>
  <si>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</si>
  <si>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</si>
  <si>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</si>
  <si>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</si>
  <si>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</si>
  <si>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</si>
  <si>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</si>
  <si>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</si>
  <si>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</si>
  <si>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</si>
  <si>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</si>
  <si>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</si>
  <si>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</si>
  <si>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</si>
  <si>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</si>
  <si>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</si>
  <si>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</si>
  <si>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</si>
  <si>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</si>
  <si>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</si>
  <si>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</si>
  <si>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</si>
  <si>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</si>
  <si>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</si>
  <si>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</si>
  <si>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</si>
  <si>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</si>
  <si>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</si>
  <si>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</si>
  <si>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</si>
  <si>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</si>
  <si>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</si>
  <si>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</si>
  <si>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</si>
  <si>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</si>
  <si>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</si>
  <si>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</si>
  <si>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</si>
  <si>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</si>
  <si>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</si>
  <si>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</si>
  <si>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</si>
  <si>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</si>
  <si>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</si>
  <si>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</si>
  <si>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</si>
  <si>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</si>
  <si>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</si>
  <si>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</si>
  <si>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</si>
  <si>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</si>
  <si>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</si>
  <si>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</si>
  <si>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</si>
  <si>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</si>
  <si>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</si>
  <si>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</si>
  <si>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</si>
  <si>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</si>
  <si>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</si>
  <si>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</si>
  <si>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</si>
  <si>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</si>
  <si>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</si>
  <si>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</si>
  <si>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</si>
  <si>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</si>
  <si>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</si>
  <si>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</si>
  <si>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</si>
  <si>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</si>
  <si>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</si>
  <si>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</si>
  <si>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</si>
  <si>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</si>
  <si>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</si>
  <si>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</si>
  <si>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</si>
  <si>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</si>
  <si>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</si>
  <si>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</si>
  <si>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</si>
  <si>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</si>
  <si>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</si>
  <si>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</si>
  <si>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</si>
  <si>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</si>
  <si>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</si>
  <si>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</si>
  <si>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</si>
  <si>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</si>
  <si>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</si>
  <si>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</si>
  <si>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</si>
  <si>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</si>
  <si>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</si>
  <si>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</si>
  <si>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</si>
  <si>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</si>
  <si>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</si>
  <si>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</si>
  <si>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</si>
  <si>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</si>
  <si>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</si>
  <si>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</si>
  <si>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</si>
  <si>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</si>
  <si>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</si>
  <si>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</si>
  <si>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</si>
  <si>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</si>
  <si>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</si>
  <si>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</si>
  <si>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</si>
  <si>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</si>
  <si>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</si>
  <si>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</si>
  <si>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</si>
  <si>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</si>
  <si>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</si>
  <si>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</si>
  <si>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</si>
  <si>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</si>
  <si>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</si>
  <si>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</si>
  <si>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</si>
  <si>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</si>
  <si>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</si>
  <si>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</si>
  <si>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</si>
  <si>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</si>
  <si>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</si>
  <si>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</si>
  <si>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</si>
  <si>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</si>
  <si>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</si>
  <si>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</si>
  <si>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</si>
  <si>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</si>
  <si>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</si>
  <si>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</si>
  <si>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</si>
  <si>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</si>
  <si>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</si>
  <si>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</si>
  <si>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</si>
  <si>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</si>
  <si>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</si>
  <si>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</si>
  <si>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</si>
  <si>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</si>
  <si>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</si>
  <si>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</si>
  <si>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</si>
  <si>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</si>
  <si>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</si>
  <si>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</si>
  <si>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</si>
  <si>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</si>
  <si>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</si>
  <si>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</si>
  <si>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</si>
  <si>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</si>
  <si>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</si>
  <si>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</si>
  <si>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</si>
  <si>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</si>
  <si>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</si>
  <si>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</si>
  <si>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</si>
  <si>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</si>
  <si>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</si>
  <si>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</si>
  <si>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</si>
  <si>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</si>
  <si>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</si>
  <si>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</si>
  <si>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</si>
  <si>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</si>
  <si>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</si>
  <si>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</si>
  <si>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</si>
  <si>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</si>
  <si>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</si>
  <si>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</si>
  <si>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</si>
  <si>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</si>
  <si>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</si>
  <si>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</si>
  <si>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</si>
  <si>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</si>
  <si>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</si>
  <si>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</si>
  <si>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</si>
  <si>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</si>
  <si>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</si>
  <si>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</si>
  <si>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</si>
  <si>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</si>
  <si>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</si>
  <si>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</si>
  <si>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</si>
  <si>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</si>
  <si>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</si>
  <si>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</si>
  <si>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</si>
  <si>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</si>
  <si>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</si>
  <si>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</si>
  <si>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</si>
  <si>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</si>
  <si>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</si>
  <si>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</si>
  <si>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</si>
  <si>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</si>
  <si>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</si>
  <si>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</si>
  <si>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</si>
  <si>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</si>
  <si>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</si>
  <si>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</si>
  <si>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</si>
  <si>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</si>
  <si>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</si>
  <si>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</si>
  <si>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</si>
  <si>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</si>
  <si>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</si>
  <si>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</si>
  <si>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</si>
  <si>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</si>
  <si>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</si>
  <si>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</si>
  <si>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</si>
  <si>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</si>
  <si>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</si>
  <si>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</si>
  <si>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</si>
  <si>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</si>
  <si>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</si>
  <si>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</si>
  <si>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</si>
  <si>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</si>
  <si>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</si>
  <si>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</si>
  <si>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</si>
  <si>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</si>
  <si>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</si>
  <si>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</si>
  <si>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</si>
  <si>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</si>
  <si>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</si>
  <si>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</si>
  <si>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</si>
  <si>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</si>
  <si>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</si>
  <si>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</si>
  <si>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</si>
  <si>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</si>
  <si>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</si>
  <si>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</si>
  <si>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</si>
  <si>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</si>
  <si>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</si>
  <si>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</si>
  <si>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</si>
  <si>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</si>
  <si>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</si>
  <si>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</si>
  <si>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</si>
  <si>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</si>
  <si>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</si>
  <si>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</si>
  <si>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</si>
  <si>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</si>
  <si>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</si>
  <si>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</si>
  <si>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</si>
  <si>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</si>
  <si>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</si>
  <si>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</si>
  <si>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</si>
  <si>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</si>
  <si>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</si>
  <si>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</si>
  <si>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</si>
  <si>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</si>
  <si>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</si>
  <si>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</si>
  <si>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</si>
  <si>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</si>
  <si>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</si>
  <si>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</si>
  <si>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</si>
  <si>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</si>
  <si>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</si>
  <si>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</si>
  <si>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</si>
  <si>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</si>
  <si>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</si>
  <si>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</si>
  <si>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</si>
  <si>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</si>
  <si>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</si>
  <si>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</si>
  <si>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</si>
  <si>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</si>
  <si>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</si>
  <si>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</si>
  <si>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</si>
  <si>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</si>
  <si>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</si>
  <si>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</si>
  <si>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</si>
  <si>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</si>
  <si>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</si>
  <si>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</si>
  <si>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</si>
  <si>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</si>
  <si>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</si>
  <si>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</si>
  <si>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</si>
  <si>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</si>
  <si>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</si>
  <si>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</si>
  <si>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</si>
  <si>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</si>
  <si>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</si>
  <si>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</si>
  <si>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</si>
  <si>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</si>
  <si>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</si>
  <si>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</si>
  <si>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</si>
  <si>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</si>
  <si>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</si>
  <si>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</si>
  <si>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</si>
  <si>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</si>
  <si>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</si>
  <si>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</si>
  <si>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</si>
  <si>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</si>
  <si>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</si>
  <si>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</si>
  <si>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</si>
  <si>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</si>
  <si>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</si>
  <si>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</si>
  <si>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</si>
  <si>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</si>
  <si>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</si>
  <si>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</si>
  <si>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</si>
  <si>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</si>
  <si>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</si>
  <si>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</si>
  <si>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</si>
  <si>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</si>
  <si>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</si>
  <si>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</si>
  <si>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</si>
  <si>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</si>
  <si>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</si>
  <si>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</si>
  <si>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</si>
  <si>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</si>
  <si>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</si>
  <si>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</si>
  <si>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</si>
  <si>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</si>
  <si>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</si>
  <si>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</si>
  <si>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</si>
  <si>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</si>
  <si>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</si>
  <si>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</si>
  <si>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</si>
  <si>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</si>
  <si>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</si>
  <si>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</si>
  <si>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</si>
  <si>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</si>
  <si>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</si>
  <si>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</si>
  <si>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</si>
  <si>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</si>
  <si>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</si>
  <si>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</si>
  <si>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</si>
  <si>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</si>
  <si>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</si>
  <si>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</si>
  <si>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</si>
  <si>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</si>
  <si>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</si>
  <si>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</si>
  <si>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</si>
  <si>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</si>
  <si>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</si>
  <si>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</si>
  <si>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</si>
  <si>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</si>
  <si>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</si>
  <si>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</si>
  <si>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</si>
  <si>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</si>
  <si>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</si>
  <si>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</si>
  <si>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</si>
  <si>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</si>
  <si>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</si>
  <si>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</si>
  <si>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</si>
  <si>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</si>
  <si>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</si>
  <si>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</si>
  <si>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</si>
  <si>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</si>
  <si>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</si>
  <si>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</si>
  <si>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</si>
  <si>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</si>
  <si>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</si>
  <si>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</si>
  <si>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</si>
  <si>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</si>
  <si>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</si>
  <si>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</si>
  <si>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</si>
  <si>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</si>
  <si>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</si>
  <si>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</si>
  <si>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</si>
  <si>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</si>
  <si>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</si>
  <si>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</si>
  <si>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</si>
  <si>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</si>
  <si>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</si>
  <si>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</si>
  <si>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</si>
  <si>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</si>
  <si>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</si>
  <si>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</si>
  <si>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</si>
  <si>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</si>
  <si>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</si>
  <si>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</si>
  <si>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</si>
  <si>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</si>
  <si>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</si>
  <si>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</si>
  <si>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</si>
  <si>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</si>
  <si>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</si>
  <si>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</si>
  <si>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</si>
  <si>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</si>
  <si>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</si>
  <si>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</si>
  <si>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</si>
  <si>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</si>
  <si>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</si>
  <si>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</si>
  <si>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</si>
  <si>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</si>
  <si>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</si>
  <si>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</si>
  <si>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</si>
  <si>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</si>
  <si>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</si>
  <si>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</si>
  <si>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</si>
  <si>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</si>
  <si>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</si>
  <si>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</si>
  <si>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</si>
  <si>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</si>
  <si>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</si>
  <si>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</si>
  <si>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</si>
  <si>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</si>
  <si>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</si>
  <si>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</si>
  <si>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</si>
  <si>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</si>
  <si>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</si>
  <si>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</si>
  <si>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</si>
  <si>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</si>
  <si>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</si>
  <si>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</si>
  <si>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</si>
  <si>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</si>
  <si>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</si>
  <si>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</si>
  <si>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</si>
  <si>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</si>
  <si>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</si>
  <si>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</si>
  <si>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</si>
  <si>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</si>
  <si>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</si>
  <si>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</si>
  <si>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</si>
  <si>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</si>
  <si>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</si>
  <si>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</si>
  <si>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</si>
  <si>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</si>
  <si>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</si>
  <si>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</si>
  <si>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</si>
  <si>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</si>
  <si>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</si>
  <si>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</si>
  <si>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</si>
  <si>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</si>
  <si>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</si>
  <si>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</si>
  <si>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</si>
  <si>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</si>
  <si>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</si>
  <si>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</si>
  <si>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</si>
  <si>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</si>
  <si>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</si>
  <si>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</si>
  <si>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</si>
  <si>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</si>
  <si>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</si>
  <si>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</si>
  <si>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</si>
  <si>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</si>
  <si>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</si>
  <si>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</si>
  <si>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</si>
  <si>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</si>
  <si>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</si>
  <si>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</si>
  <si>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</si>
  <si>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</si>
  <si>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</si>
  <si>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</si>
  <si>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</si>
  <si>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</si>
  <si>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</si>
  <si>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</si>
  <si>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</si>
  <si>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</si>
  <si>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</si>
  <si>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</si>
  <si>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</si>
  <si>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</si>
  <si>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</si>
  <si>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</si>
  <si>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</si>
  <si>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</si>
  <si>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</si>
  <si>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</si>
  <si>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</si>
  <si>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</si>
  <si>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</si>
  <si>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</si>
  <si>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</si>
  <si>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</si>
  <si>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</si>
  <si>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</si>
  <si>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</si>
  <si>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</si>
  <si>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</si>
  <si>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</si>
  <si>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</si>
  <si>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</si>
  <si>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</si>
  <si>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</si>
  <si>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</si>
  <si>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</si>
  <si>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</si>
  <si>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</si>
  <si>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</si>
  <si>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</si>
  <si>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</si>
  <si>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</si>
  <si>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</si>
  <si>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</si>
  <si>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</si>
  <si>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</si>
  <si>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</si>
  <si>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</si>
  <si>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</si>
  <si>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</si>
  <si>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</si>
  <si>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</si>
  <si>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</si>
  <si>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</si>
  <si>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</si>
  <si>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</si>
  <si>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</si>
  <si>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</si>
  <si>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</si>
  <si>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</si>
  <si>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</si>
  <si>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</si>
  <si>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</si>
  <si>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</si>
  <si>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</si>
  <si>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</si>
  <si>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</si>
  <si>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</si>
  <si>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</si>
  <si>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</si>
  <si>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</si>
  <si>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</si>
  <si>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</si>
  <si>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</si>
  <si>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</si>
  <si>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</si>
  <si>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</si>
  <si>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</si>
  <si>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</si>
  <si>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</si>
  <si>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</si>
  <si>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</si>
  <si>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</si>
  <si>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</si>
  <si>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</si>
  <si>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</si>
  <si>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</si>
  <si>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</si>
  <si>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</si>
  <si>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</si>
  <si>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</si>
  <si>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</si>
  <si>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</si>
  <si>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</si>
  <si>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</si>
  <si>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</si>
  <si>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</si>
  <si>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</si>
  <si>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</si>
  <si>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</si>
  <si>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</si>
  <si>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</si>
  <si>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</si>
  <si>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</si>
  <si>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</si>
  <si>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</si>
  <si>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</si>
  <si>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</si>
  <si>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</si>
  <si>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</si>
  <si>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</si>
  <si>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</si>
  <si>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</si>
  <si>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</si>
  <si>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</si>
  <si>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</si>
  <si>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</si>
  <si>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</si>
  <si>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</si>
  <si>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</si>
  <si>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</si>
  <si>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</si>
  <si>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</si>
  <si>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</si>
  <si>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</si>
  <si>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</si>
  <si>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</si>
  <si>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</si>
  <si>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</si>
  <si>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</si>
  <si>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</si>
  <si>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</si>
  <si>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</si>
  <si>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</si>
  <si>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</si>
  <si>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</si>
  <si>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</si>
  <si>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</si>
  <si>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</si>
  <si>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</si>
  <si>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</si>
  <si>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</si>
  <si>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</si>
  <si>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</si>
  <si>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</si>
  <si>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</si>
  <si>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</si>
  <si>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</si>
  <si>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</si>
  <si>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</si>
  <si>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</si>
  <si>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</si>
  <si>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</si>
  <si>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</si>
  <si>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</si>
  <si>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</si>
  <si>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</si>
  <si>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</si>
  <si>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</si>
  <si>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</si>
  <si>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</si>
  <si>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</si>
  <si>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</si>
  <si>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</si>
  <si>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</si>
  <si>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</si>
  <si>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</si>
  <si>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</si>
  <si>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</si>
  <si>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</si>
  <si>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</si>
  <si>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</si>
  <si>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</si>
  <si>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</si>
  <si>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</si>
  <si>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</si>
  <si>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</si>
  <si>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</si>
  <si>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</si>
  <si>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</si>
  <si>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</si>
  <si>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</si>
  <si>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</si>
  <si>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</si>
  <si>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</si>
  <si>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</si>
  <si>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</si>
  <si>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</si>
  <si>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</si>
  <si>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</si>
  <si>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</si>
  <si>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</si>
  <si>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</si>
  <si>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</si>
  <si>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</si>
  <si>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</si>
  <si>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</si>
  <si>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</si>
  <si>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</si>
  <si>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</si>
  <si>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</si>
  <si>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</si>
  <si>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</si>
  <si>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</si>
  <si>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</si>
  <si>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</si>
  <si>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</si>
  <si>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</si>
  <si>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</si>
  <si>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</si>
  <si>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</si>
  <si>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</si>
  <si>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</si>
  <si>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</si>
  <si>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</si>
  <si>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</si>
  <si>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</si>
  <si>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</si>
  <si>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</si>
  <si>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</si>
  <si>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</si>
  <si>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</si>
  <si>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</si>
  <si>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</si>
  <si>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</si>
  <si>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</si>
  <si>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</si>
  <si>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</si>
  <si>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</si>
  <si>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</si>
  <si>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</si>
  <si>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</si>
  <si>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</si>
  <si>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</si>
  <si>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</si>
  <si>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</si>
  <si>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</si>
  <si>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</si>
  <si>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</si>
  <si>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</si>
  <si>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</si>
  <si>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</si>
  <si>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</si>
  <si>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</si>
  <si>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</si>
  <si>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</si>
  <si>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</si>
  <si>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</si>
  <si>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</si>
  <si>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</si>
  <si>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</si>
  <si>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</si>
  <si>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</si>
  <si>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</si>
  <si>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</si>
  <si>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</si>
  <si>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</si>
  <si>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</si>
  <si>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</si>
  <si>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</si>
  <si>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</si>
  <si>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</si>
  <si>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</si>
  <si>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</si>
  <si>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</si>
  <si>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</si>
  <si>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</si>
  <si>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</si>
  <si>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</si>
  <si>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</si>
  <si>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</si>
  <si>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</si>
  <si>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</si>
  <si>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</si>
  <si>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</si>
  <si>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</si>
  <si>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</si>
  <si>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</si>
  <si>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</si>
  <si>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</si>
  <si>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</si>
  <si>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</si>
  <si>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</si>
  <si>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</si>
  <si>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</si>
  <si>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</si>
  <si>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</si>
  <si>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</si>
  <si>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</si>
  <si>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</si>
  <si>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</si>
  <si>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</si>
  <si>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</si>
  <si>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</si>
  <si>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</si>
  <si>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</si>
  <si>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</si>
  <si>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</si>
  <si>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</si>
  <si>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</si>
  <si>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</si>
  <si>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</si>
  <si>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</si>
  <si>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</si>
  <si>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</si>
  <si>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</si>
  <si>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</si>
  <si>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</si>
  <si>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</si>
  <si>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</si>
  <si>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</si>
  <si>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</si>
  <si>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</si>
  <si>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</si>
  <si>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</si>
  <si>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</si>
  <si>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</si>
  <si>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</si>
  <si>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</si>
  <si>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</si>
  <si>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</si>
  <si>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</si>
  <si>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</si>
  <si>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</si>
  <si>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</si>
  <si>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</si>
  <si>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</si>
  <si>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</si>
  <si>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</si>
  <si>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</si>
  <si>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</si>
  <si>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</si>
  <si>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</si>
  <si>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</si>
  <si>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</si>
  <si>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</si>
  <si>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</si>
  <si>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</si>
  <si>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</si>
  <si>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</si>
  <si>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</si>
  <si>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</si>
  <si>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</si>
  <si>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</si>
  <si>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</si>
  <si>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</si>
  <si>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</si>
  <si>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</si>
  <si>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</si>
  <si>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</si>
  <si>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</si>
  <si>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</si>
  <si>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</si>
  <si>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</si>
  <si>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</si>
  <si>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</si>
  <si>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</si>
  <si>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</si>
  <si>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</si>
  <si>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</si>
  <si>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</si>
  <si>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</si>
  <si>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</si>
  <si>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</si>
  <si>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</si>
  <si>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</si>
  <si>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</si>
  <si>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</si>
  <si>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</si>
  <si>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</si>
  <si>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</si>
  <si>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</si>
  <si>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</si>
  <si>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</si>
  <si>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</si>
  <si>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</si>
  <si>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</si>
  <si>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</si>
  <si>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</si>
  <si>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</si>
  <si>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</si>
  <si>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</si>
  <si>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</si>
  <si>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</si>
  <si>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</si>
  <si>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</si>
  <si>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</si>
  <si>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</si>
  <si>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</si>
  <si>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</si>
  <si>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</si>
  <si>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</si>
  <si>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</si>
  <si>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</si>
  <si>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</si>
  <si>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</si>
  <si>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</si>
  <si>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</si>
  <si>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</si>
  <si>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</si>
  <si>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</si>
  <si>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</si>
  <si>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</si>
  <si>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</si>
  <si>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</si>
  <si>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</si>
  <si>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</si>
  <si>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</si>
  <si>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</si>
  <si>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</si>
  <si>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</si>
  <si>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</si>
  <si>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</si>
  <si>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</si>
  <si>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</si>
  <si>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</si>
  <si>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</si>
  <si>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</si>
  <si>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</si>
  <si>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</si>
  <si>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</si>
  <si>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</si>
  <si>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</si>
  <si>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</si>
  <si>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</si>
  <si>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</si>
  <si>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</si>
  <si>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</si>
  <si>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</si>
  <si>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</si>
  <si>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</si>
  <si>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</si>
  <si>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</si>
  <si>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</si>
  <si>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</si>
  <si>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</si>
  <si>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</si>
  <si>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</si>
  <si>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</si>
  <si>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</si>
  <si>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</si>
  <si>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</si>
  <si>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</si>
  <si>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</si>
  <si>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</si>
  <si>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</si>
  <si>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</si>
  <si>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</si>
  <si>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</si>
  <si>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</si>
  <si>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</si>
  <si>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</si>
  <si>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</si>
  <si>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</si>
  <si>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</si>
  <si>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</si>
  <si>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</si>
  <si>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</si>
  <si>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</si>
  <si>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</si>
  <si>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</si>
  <si>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</si>
  <si>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</si>
  <si>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</si>
  <si>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</si>
  <si>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</si>
  <si>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</si>
  <si>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</si>
  <si>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</si>
  <si>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</si>
  <si>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</si>
  <si>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</si>
  <si>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</si>
  <si>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</si>
  <si>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</si>
  <si>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</si>
  <si>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</si>
  <si>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</si>
  <si>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</si>
  <si>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</si>
  <si>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</si>
  <si>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</si>
  <si>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</si>
  <si>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</si>
  <si>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</si>
  <si>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</si>
  <si>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</si>
  <si>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</si>
  <si>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</si>
  <si>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</si>
  <si>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</si>
  <si>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</si>
  <si>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</si>
  <si>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</si>
  <si>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</si>
  <si>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</si>
  <si>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</si>
  <si>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</si>
  <si>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</si>
  <si>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</si>
  <si>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</si>
  <si>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</si>
  <si>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</si>
  <si>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</si>
  <si>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</si>
  <si>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</si>
  <si>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</si>
  <si>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</si>
  <si>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</si>
  <si>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</si>
  <si>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</si>
  <si>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</si>
  <si>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</si>
  <si>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</si>
  <si>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</si>
  <si>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</si>
  <si>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</si>
  <si>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</si>
  <si>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</si>
  <si>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</si>
  <si>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</si>
  <si>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</si>
  <si>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</si>
  <si>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</si>
  <si>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</si>
  <si>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</si>
  <si>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</si>
  <si>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</si>
  <si>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</si>
  <si>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</si>
  <si>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</si>
  <si>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</si>
  <si>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</si>
  <si>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</si>
  <si>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</si>
  <si>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</si>
  <si>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</si>
  <si>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</si>
  <si>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</si>
  <si>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</si>
  <si>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</si>
  <si>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</si>
  <si>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</si>
  <si>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</si>
  <si>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</si>
  <si>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</si>
  <si>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</si>
  <si>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</si>
  <si>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</si>
  <si>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</si>
  <si>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</si>
  <si>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</si>
  <si>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</si>
  <si>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</si>
  <si>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</si>
  <si>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</si>
  <si>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</si>
  <si>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</si>
  <si>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</si>
  <si>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</si>
  <si>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</si>
  <si>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</si>
  <si>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</si>
  <si>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</si>
  <si>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</si>
  <si>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</si>
  <si>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</si>
  <si>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</si>
  <si>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</si>
  <si>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</si>
  <si>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</si>
  <si>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</si>
  <si>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</si>
  <si>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</si>
  <si>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</si>
  <si>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</si>
  <si>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</si>
  <si>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</si>
  <si>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</si>
  <si>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</si>
  <si>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</si>
  <si>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</si>
  <si>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</si>
  <si>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</si>
  <si>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</si>
  <si>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</si>
  <si>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</si>
  <si>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</si>
  <si>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</si>
  <si>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</si>
  <si>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</si>
  <si>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</si>
  <si>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</si>
  <si>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</si>
  <si>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</si>
  <si>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</si>
  <si>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</si>
  <si>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</si>
  <si>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</si>
  <si>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</si>
  <si>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</si>
  <si>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</si>
  <si>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</si>
  <si>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</si>
  <si>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</si>
  <si>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</si>
  <si>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</si>
  <si>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</si>
  <si>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</si>
  <si>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</si>
  <si>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</si>
  <si>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</si>
  <si>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</si>
  <si>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</si>
  <si>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</si>
  <si>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</si>
  <si>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</si>
  <si>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</si>
  <si>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</si>
  <si>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</si>
  <si>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</si>
  <si>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</si>
  <si>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</si>
  <si>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</si>
  <si>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</si>
  <si>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</si>
  <si>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</si>
  <si>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</si>
  <si>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</si>
  <si>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</si>
  <si>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</si>
  <si>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</si>
  <si>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</si>
  <si>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</si>
  <si>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</si>
  <si>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</si>
  <si>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</si>
  <si>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</si>
  <si>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</si>
  <si>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</si>
  <si>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</si>
  <si>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</si>
  <si>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</si>
  <si>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</si>
  <si>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</si>
  <si>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</si>
  <si>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</si>
  <si>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</si>
  <si>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</si>
  <si>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</si>
  <si>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</si>
  <si>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</si>
  <si>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</si>
  <si>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</si>
  <si>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</si>
  <si>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</si>
  <si>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</si>
  <si>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</si>
  <si>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</si>
  <si>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</si>
  <si>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</si>
  <si>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</si>
  <si>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</si>
  <si>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</si>
  <si>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</si>
  <si>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</si>
  <si>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</si>
  <si>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</si>
  <si>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</si>
  <si>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</si>
  <si>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</si>
  <si>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</si>
  <si>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</si>
  <si>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</si>
  <si>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</si>
  <si>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</si>
  <si>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</si>
  <si>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</si>
  <si>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</si>
  <si>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</si>
  <si>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</si>
  <si>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</si>
  <si>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</si>
  <si>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</si>
  <si>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</si>
  <si>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</si>
  <si>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</si>
  <si>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</si>
  <si>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</si>
  <si>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</si>
  <si>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</si>
  <si>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</si>
  <si>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</si>
  <si>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</si>
  <si>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</si>
  <si>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</si>
  <si>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</si>
  <si>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</si>
  <si>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</si>
  <si>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</si>
  <si>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</si>
  <si>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</si>
  <si>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</si>
  <si>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</si>
  <si>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</si>
  <si>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</si>
  <si>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</si>
  <si>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</si>
  <si>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</si>
  <si>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</si>
  <si>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</si>
  <si>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</si>
  <si>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</si>
  <si>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</si>
  <si>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</si>
  <si>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</si>
  <si>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</si>
  <si>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</si>
  <si>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</si>
  <si>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</si>
  <si>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</si>
  <si>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</si>
  <si>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</si>
  <si>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</si>
  <si>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</si>
  <si>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</si>
  <si>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</si>
  <si>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</si>
  <si>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</si>
  <si>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</si>
  <si>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</si>
  <si>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</si>
  <si>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</si>
  <si>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</si>
  <si>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</si>
  <si>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</si>
  <si>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</si>
  <si>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</si>
  <si>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</si>
  <si>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</si>
  <si>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</si>
  <si>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</si>
  <si>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</si>
  <si>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</si>
  <si>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</si>
  <si>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</si>
  <si>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</si>
  <si>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</si>
  <si>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</si>
  <si>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</si>
  <si>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</si>
  <si>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</si>
  <si>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</si>
  <si>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</si>
  <si>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</si>
  <si>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</si>
  <si>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</si>
  <si>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</si>
  <si>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</si>
  <si>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</si>
  <si>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</si>
  <si>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</si>
  <si>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</si>
  <si>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</si>
  <si>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</si>
  <si>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</si>
  <si>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</si>
  <si>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</si>
  <si>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</si>
  <si>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</si>
  <si>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</si>
  <si>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</si>
  <si>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</si>
  <si>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</si>
  <si>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</si>
  <si>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</si>
  <si>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</si>
  <si>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</si>
  <si>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</si>
  <si>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</si>
  <si>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</si>
  <si>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</si>
  <si>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</si>
  <si>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</si>
  <si>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</si>
  <si>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</si>
  <si>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</si>
  <si>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</si>
  <si>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</si>
  <si>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</si>
  <si>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</si>
  <si>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</si>
  <si>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</si>
  <si>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</si>
  <si>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</si>
  <si>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</si>
  <si>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</si>
  <si>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</si>
  <si>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</si>
  <si>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</si>
  <si>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</si>
  <si>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</si>
  <si>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</si>
  <si>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</si>
  <si>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</si>
  <si>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</si>
  <si>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</si>
  <si>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</si>
  <si>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</si>
  <si>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</si>
  <si>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</si>
  <si>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</si>
  <si>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</si>
  <si>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</si>
  <si>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</si>
  <si>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</si>
  <si>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</si>
  <si>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</si>
  <si>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</si>
  <si>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</si>
  <si>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</si>
  <si>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</si>
  <si>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</si>
  <si>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</si>
  <si>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</si>
  <si>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</si>
  <si>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</si>
  <si>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</si>
  <si>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</si>
  <si>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</si>
  <si>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</si>
  <si>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</si>
  <si>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</si>
  <si>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</si>
  <si>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</si>
  <si>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</si>
  <si>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</si>
  <si>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</si>
  <si>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</si>
  <si>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</si>
  <si>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</si>
  <si>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</si>
  <si>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</si>
  <si>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</si>
  <si>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</si>
  <si>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</si>
  <si>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</si>
  <si>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</si>
  <si>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</si>
  <si>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</si>
  <si>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</si>
  <si>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</si>
  <si>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</si>
  <si>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</si>
  <si>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</si>
  <si>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</si>
  <si>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</si>
  <si>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</si>
  <si>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</si>
  <si>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</si>
  <si>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</si>
  <si>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</si>
  <si>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</si>
  <si>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</si>
  <si>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</si>
  <si>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</si>
  <si>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</si>
  <si>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</si>
  <si>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</si>
  <si>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</si>
  <si>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</si>
  <si>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</si>
  <si>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</si>
  <si>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</si>
  <si>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</si>
  <si>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</si>
  <si>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</si>
  <si>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</si>
  <si>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</si>
  <si>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</si>
  <si>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</si>
  <si>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</si>
  <si>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</si>
  <si>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</si>
  <si>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</si>
  <si>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</si>
  <si>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</si>
  <si>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</si>
  <si>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</si>
  <si>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</si>
  <si>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</si>
  <si>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</si>
  <si>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</si>
  <si>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</si>
  <si>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</si>
  <si>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</si>
  <si>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</si>
  <si>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</si>
  <si>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</si>
  <si>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</si>
  <si>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</si>
  <si>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</si>
  <si>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</si>
  <si>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</si>
  <si>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</si>
  <si>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</si>
  <si>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</si>
  <si>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</si>
  <si>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</si>
  <si>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</si>
  <si>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</si>
  <si>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</si>
  <si>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</si>
  <si>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</si>
  <si>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</si>
  <si>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</si>
  <si>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</si>
  <si>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</si>
  <si>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</si>
  <si>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</si>
  <si>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</si>
  <si>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</si>
  <si>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</si>
  <si>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</si>
  <si>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</si>
  <si>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</si>
  <si>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</si>
  <si>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</si>
  <si>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</si>
  <si>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</si>
  <si>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</si>
  <si>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</si>
  <si>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</si>
  <si>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</si>
  <si>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</si>
  <si>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</si>
  <si>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</si>
  <si>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</si>
  <si>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</si>
  <si>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</si>
  <si>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</si>
  <si>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</si>
  <si>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</si>
  <si>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</si>
  <si>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</si>
  <si>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</si>
  <si>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</si>
  <si>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</si>
  <si>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</si>
  <si>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</si>
  <si>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</si>
  <si>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</si>
  <si>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</si>
  <si>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</si>
  <si>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</si>
  <si>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</si>
  <si>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</si>
  <si>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</si>
  <si>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</si>
  <si>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</si>
  <si>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</si>
  <si>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</si>
  <si>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</si>
  <si>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</si>
  <si>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</si>
  <si>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</si>
  <si>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</si>
  <si>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</si>
  <si>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</si>
  <si>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</si>
  <si>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</si>
  <si>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</si>
  <si>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</si>
  <si>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</si>
  <si>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</si>
  <si>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</si>
  <si>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</si>
  <si>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</si>
  <si>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</si>
  <si>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</si>
  <si>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</si>
  <si>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</si>
  <si>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</si>
  <si>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</si>
  <si>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</si>
  <si>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</si>
  <si>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</si>
  <si>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</si>
  <si>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</si>
  <si>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</si>
  <si>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</si>
  <si>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</si>
  <si>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</si>
  <si>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</si>
  <si>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</si>
  <si>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</si>
  <si>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</si>
  <si>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</si>
  <si>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</si>
  <si>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</si>
  <si>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</si>
  <si>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</si>
  <si>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</si>
  <si>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</si>
  <si>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</si>
  <si>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</si>
  <si>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</si>
  <si>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</si>
  <si>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</si>
  <si>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</si>
  <si>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</si>
  <si>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</si>
  <si>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</si>
  <si>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</si>
  <si>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</si>
  <si>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</si>
  <si>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</si>
  <si>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</si>
  <si>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</si>
  <si>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</si>
  <si>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</si>
  <si>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</si>
  <si>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</si>
  <si>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</si>
  <si>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</si>
  <si>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</si>
  <si>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</si>
  <si>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</si>
  <si>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</si>
  <si>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</si>
  <si>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</si>
  <si>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</si>
  <si>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</si>
  <si>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</si>
  <si>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</si>
  <si>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</si>
  <si>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</si>
  <si>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</si>
  <si>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</si>
  <si>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</si>
  <si>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</si>
  <si>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</si>
  <si>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</si>
  <si>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</si>
  <si>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</si>
  <si>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</si>
  <si>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</si>
  <si>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</si>
  <si>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</si>
  <si>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</si>
  <si>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</si>
  <si>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</si>
  <si>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</si>
  <si>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</si>
  <si>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</si>
  <si>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</si>
  <si>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</si>
  <si>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</si>
  <si>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</si>
  <si>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</si>
  <si>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</si>
  <si>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</si>
  <si>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</si>
  <si>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</si>
  <si>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</si>
  <si>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</si>
  <si>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</si>
  <si>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</si>
  <si>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</si>
  <si>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</si>
  <si>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</si>
  <si>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</si>
  <si>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</si>
  <si>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</si>
  <si>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</si>
  <si>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</si>
  <si>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</si>
  <si>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</si>
  <si>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</si>
  <si>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</si>
  <si>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</si>
  <si>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</si>
  <si>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</si>
  <si>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</si>
  <si>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</si>
  <si>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</si>
  <si>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</si>
  <si>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</si>
  <si>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</si>
  <si>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</si>
  <si>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</si>
  <si>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</si>
  <si>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</si>
  <si>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</si>
  <si>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</si>
  <si>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</si>
  <si>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</si>
  <si>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</si>
  <si>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</si>
  <si>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</si>
  <si>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</si>
  <si>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</si>
  <si>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</si>
  <si>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</si>
  <si>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</si>
  <si>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</si>
  <si>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</si>
  <si>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</si>
  <si>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</si>
  <si>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</si>
  <si>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</si>
  <si>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</si>
  <si>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</si>
  <si>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</si>
  <si>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</si>
  <si>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</si>
  <si>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</si>
  <si>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</si>
  <si>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</si>
  <si>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</si>
  <si>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</si>
  <si>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</si>
  <si>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</si>
  <si>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</si>
  <si>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</si>
  <si>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</si>
  <si>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</si>
  <si>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</si>
  <si>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</si>
  <si>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</si>
  <si>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</si>
  <si>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</si>
  <si>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</si>
  <si>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</si>
  <si>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</si>
  <si>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</si>
  <si>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</si>
  <si>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</si>
  <si>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</si>
  <si>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</si>
  <si>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</si>
  <si>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</si>
  <si>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</si>
  <si>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</si>
  <si>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</si>
  <si>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</si>
  <si>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</si>
  <si>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</si>
  <si>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</si>
  <si>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</si>
  <si>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</si>
  <si>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</si>
  <si>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</si>
  <si>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</si>
  <si>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</si>
  <si>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</si>
  <si>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</si>
  <si>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</si>
  <si>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</si>
  <si>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</si>
  <si>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</si>
  <si>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</si>
  <si>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</si>
  <si>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</si>
  <si>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</si>
  <si>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</si>
  <si>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</si>
  <si>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</si>
  <si>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</si>
  <si>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</si>
  <si>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</si>
  <si>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</si>
  <si>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</si>
  <si>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</si>
  <si>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</si>
  <si>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</si>
  <si>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</si>
  <si>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</si>
  <si>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</si>
  <si>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</si>
  <si>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</si>
  <si>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</si>
  <si>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</si>
  <si>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</si>
  <si>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</si>
  <si>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</si>
  <si>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</si>
  <si>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</si>
  <si>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</si>
  <si>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</si>
  <si>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</si>
  <si>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</si>
  <si>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</si>
  <si>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</si>
  <si>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</si>
  <si>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</si>
  <si>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</si>
  <si>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</si>
  <si>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</si>
  <si>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</si>
  <si>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</si>
  <si>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</si>
  <si>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</si>
  <si>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</si>
  <si>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</si>
  <si>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</si>
  <si>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</si>
  <si>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</si>
  <si>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</si>
  <si>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</si>
  <si>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</si>
  <si>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</si>
  <si>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</si>
  <si>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</si>
  <si>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</si>
  <si>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</si>
  <si>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</si>
  <si>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</si>
  <si>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</si>
  <si>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</si>
  <si>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</si>
  <si>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</si>
  <si>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</si>
  <si>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</si>
  <si>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</si>
  <si>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</si>
  <si>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</si>
  <si>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</si>
  <si>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</si>
  <si>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</si>
  <si>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</si>
  <si>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</si>
  <si>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</si>
  <si>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</si>
  <si>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</si>
  <si>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</si>
  <si>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</si>
  <si>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</si>
  <si>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</si>
  <si>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</si>
  <si>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</si>
  <si>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</si>
  <si>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</si>
  <si>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</si>
  <si>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</si>
  <si>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</si>
  <si>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</si>
  <si>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</si>
  <si>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</si>
  <si>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</si>
  <si>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</si>
  <si>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</si>
  <si>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</si>
  <si>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</si>
  <si>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</si>
  <si>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</si>
  <si>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</si>
  <si>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</si>
  <si>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</si>
  <si>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</si>
  <si>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</si>
  <si>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</si>
  <si>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</si>
  <si>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</si>
  <si>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</si>
  <si>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</si>
  <si>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</si>
  <si>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</si>
  <si>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</si>
  <si>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</si>
  <si>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</si>
  <si>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</si>
  <si>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</si>
  <si>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</si>
  <si>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</si>
  <si>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</si>
  <si>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</si>
  <si>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</si>
  <si>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</si>
  <si>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</si>
  <si>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</si>
  <si>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</si>
  <si>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</si>
  <si>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</si>
  <si>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</si>
  <si>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</si>
  <si>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</si>
  <si>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</si>
  <si>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</si>
  <si>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</si>
  <si>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</si>
  <si>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</si>
  <si>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</si>
  <si>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</si>
  <si>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</si>
  <si>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</si>
  <si>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</si>
  <si>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</si>
  <si>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</si>
  <si>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</si>
  <si>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</si>
  <si>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</si>
  <si>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</si>
  <si>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</si>
  <si>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</si>
  <si>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</si>
  <si>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</si>
  <si>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</si>
  <si>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</si>
  <si>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</si>
  <si>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</si>
  <si>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</si>
  <si>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</si>
  <si>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</si>
  <si>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</si>
  <si>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</si>
  <si>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</si>
  <si>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</si>
  <si>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</si>
  <si>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</si>
  <si>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</si>
  <si>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</si>
  <si>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</si>
  <si>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</si>
  <si>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</si>
  <si>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</si>
  <si>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</si>
  <si>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</si>
  <si>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</si>
  <si>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</si>
  <si>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</si>
  <si>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</si>
  <si>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</si>
  <si>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</si>
  <si>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</si>
  <si>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</si>
  <si>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</si>
  <si>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</si>
  <si>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</si>
  <si>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</si>
  <si>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</si>
  <si>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</si>
  <si>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</si>
  <si>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</si>
  <si>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</si>
  <si>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</si>
  <si>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</si>
  <si>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</si>
  <si>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</si>
  <si>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</si>
  <si>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</si>
  <si>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</si>
  <si>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</si>
  <si>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</si>
  <si>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</si>
  <si>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</si>
  <si>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</si>
  <si>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</si>
  <si>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</si>
  <si>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</si>
  <si>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</si>
  <si>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</si>
  <si>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</si>
  <si>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</si>
  <si>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</si>
  <si>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</si>
  <si>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</si>
  <si>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</si>
  <si>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</si>
  <si>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</si>
  <si>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</si>
  <si>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</si>
  <si>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</si>
  <si>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</si>
  <si>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</si>
  <si>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</si>
  <si>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</si>
  <si>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</si>
  <si>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</si>
  <si>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</si>
  <si>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</si>
  <si>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</si>
  <si>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</si>
  <si>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</si>
  <si>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</si>
  <si>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</si>
  <si>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</si>
  <si>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</si>
  <si>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</si>
  <si>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</si>
  <si>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</si>
  <si>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</si>
  <si>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</si>
  <si>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</si>
  <si>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</si>
  <si>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</si>
  <si>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</si>
  <si>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</si>
  <si>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</si>
  <si>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</si>
  <si>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</si>
  <si>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</si>
  <si>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</si>
  <si>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</si>
  <si>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</si>
  <si>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</si>
  <si>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</si>
  <si>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</si>
  <si>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</si>
  <si>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</si>
  <si>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</si>
  <si>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</si>
  <si>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</si>
  <si>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</si>
  <si>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</si>
  <si>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</si>
  <si>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</si>
  <si>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</si>
  <si>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</si>
  <si>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</si>
  <si>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</si>
  <si>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</si>
  <si>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</si>
  <si>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</si>
  <si>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</si>
  <si>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</si>
  <si>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</si>
  <si>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</si>
  <si>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</si>
  <si>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</si>
  <si>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</si>
  <si>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</si>
  <si>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</si>
  <si>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</si>
  <si>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</si>
  <si>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</si>
  <si>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</si>
  <si>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</si>
  <si>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</si>
  <si>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</si>
  <si>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</si>
  <si>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</si>
  <si>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</si>
  <si>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</si>
  <si>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</si>
  <si>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</si>
  <si>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</si>
  <si>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</si>
  <si>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</si>
  <si>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</si>
  <si>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</si>
  <si>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</si>
  <si>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</si>
  <si>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</si>
  <si>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</si>
  <si>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</si>
  <si>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</si>
  <si>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</si>
  <si>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</si>
  <si>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</si>
  <si>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</si>
  <si>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</si>
  <si>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</si>
  <si>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</si>
  <si>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</si>
  <si>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</si>
  <si>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</si>
  <si>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</si>
  <si>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</si>
  <si>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</si>
  <si>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</si>
  <si>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</si>
  <si>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</si>
  <si>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</si>
  <si>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</si>
  <si>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</si>
  <si>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</si>
  <si>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</si>
  <si>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</si>
  <si>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</si>
  <si>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</si>
  <si>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</si>
  <si>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</si>
  <si>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</si>
  <si>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</si>
  <si>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</si>
  <si>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</si>
  <si>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</si>
  <si>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</si>
  <si>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</si>
  <si>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</si>
  <si>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</si>
  <si>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</si>
  <si>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</si>
  <si>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</si>
  <si>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</si>
  <si>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</si>
  <si>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</si>
  <si>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</si>
  <si>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</si>
  <si>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</si>
  <si>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</si>
  <si>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</si>
  <si>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</si>
  <si>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</si>
  <si>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</si>
  <si>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</si>
  <si>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</si>
  <si>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</si>
  <si>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</si>
  <si>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</si>
  <si>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</si>
  <si>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</si>
  <si>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</si>
  <si>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</si>
  <si>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</si>
  <si>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</si>
  <si>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</si>
  <si>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</si>
  <si>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</si>
  <si>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</si>
  <si>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</si>
  <si>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</si>
  <si>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</si>
  <si>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</si>
  <si>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</si>
  <si>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</si>
  <si>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</si>
  <si>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</si>
  <si>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</si>
  <si>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</si>
  <si>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</si>
  <si>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</si>
  <si>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</si>
  <si>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</si>
  <si>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</si>
  <si>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</si>
  <si>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</si>
  <si>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</si>
  <si>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</si>
  <si>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</si>
  <si>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</si>
  <si>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</si>
  <si>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</si>
  <si>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</si>
  <si>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</si>
  <si>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</si>
  <si>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</si>
  <si>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</si>
  <si>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</si>
  <si>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</si>
  <si>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</si>
  <si>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</si>
  <si>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</si>
  <si>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</si>
  <si>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</si>
  <si>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</si>
  <si>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</si>
  <si>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</si>
  <si>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</si>
  <si>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</si>
  <si>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</si>
  <si>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</si>
  <si>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</si>
  <si>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</si>
  <si>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</si>
  <si>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</si>
  <si>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</si>
  <si>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</si>
  <si>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</si>
  <si>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</si>
  <si>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</si>
  <si>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</si>
  <si>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</si>
  <si>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</si>
  <si>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</si>
  <si>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</si>
  <si>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</si>
  <si>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</si>
  <si>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</si>
  <si>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</si>
  <si>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</si>
  <si>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</si>
  <si>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</si>
  <si>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</si>
  <si>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</si>
  <si>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</si>
  <si>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</si>
  <si>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</si>
  <si>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</si>
  <si>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</si>
  <si>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</si>
  <si>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</si>
  <si>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</si>
  <si>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</si>
  <si>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</si>
  <si>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</si>
  <si>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</si>
  <si>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</si>
  <si>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</si>
  <si>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</si>
  <si>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</si>
  <si>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</si>
  <si>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</si>
  <si>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</si>
  <si>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</si>
  <si>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</si>
  <si>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</si>
  <si>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</si>
  <si>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</si>
  <si>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</si>
  <si>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</si>
  <si>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</si>
  <si>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</si>
  <si>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</si>
  <si>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</si>
  <si>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</si>
  <si>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</si>
  <si>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</si>
  <si>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</si>
  <si>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</si>
  <si>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</si>
  <si>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</si>
  <si>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</si>
  <si>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</si>
  <si>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</si>
  <si>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</si>
  <si>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</si>
  <si>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</si>
  <si>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</si>
  <si>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</si>
  <si>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</si>
  <si>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</si>
  <si>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</si>
  <si>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</si>
  <si>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</si>
  <si>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</si>
  <si>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</si>
  <si>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</si>
  <si>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</si>
  <si>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</si>
  <si>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</si>
  <si>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</si>
  <si>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</si>
  <si>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</si>
  <si>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</si>
  <si>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</si>
  <si>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</si>
  <si>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</si>
  <si>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</si>
  <si>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</si>
  <si>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</si>
  <si>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</si>
  <si>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</si>
  <si>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</si>
  <si>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</si>
  <si>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</si>
  <si>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</si>
  <si>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</si>
  <si>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</si>
  <si>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</si>
  <si>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</si>
  <si>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</si>
  <si>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</si>
  <si>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</si>
  <si>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</si>
  <si>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</si>
  <si>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</si>
  <si>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</si>
  <si>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</si>
  <si>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</si>
  <si>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</si>
  <si>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</si>
  <si>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</si>
  <si>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</si>
  <si>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</si>
  <si>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</si>
  <si>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</si>
  <si>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</si>
  <si>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</si>
  <si>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</si>
  <si>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</si>
  <si>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</si>
  <si>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</si>
  <si>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</si>
  <si>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</si>
  <si>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</si>
  <si>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</si>
  <si>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</si>
  <si>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</si>
  <si>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</si>
  <si>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</si>
  <si>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</si>
  <si>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</si>
  <si>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</si>
  <si>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</si>
  <si>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</si>
  <si>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</si>
  <si>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</si>
  <si>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</si>
  <si>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</si>
  <si>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</si>
  <si>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</si>
  <si>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</si>
  <si>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</si>
  <si>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</si>
  <si>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</si>
  <si>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</si>
  <si>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</si>
  <si>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</si>
  <si>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</si>
  <si>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</si>
  <si>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</si>
  <si>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</si>
  <si>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</si>
  <si>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</si>
  <si>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</si>
  <si>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</si>
  <si>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</si>
  <si>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</si>
  <si>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</si>
  <si>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</si>
  <si>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</si>
  <si>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</si>
  <si>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</si>
  <si>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</si>
  <si>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</si>
  <si>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</si>
  <si>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</si>
  <si>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</si>
  <si>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</si>
  <si>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</si>
  <si>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</si>
  <si>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</si>
  <si>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</si>
  <si>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</si>
  <si>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</si>
  <si>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</si>
  <si>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</si>
  <si>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</si>
  <si>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</si>
  <si>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</si>
  <si>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</si>
  <si>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</si>
  <si>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</si>
  <si>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</si>
  <si>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</si>
  <si>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</si>
  <si>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</si>
  <si>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</si>
  <si>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</si>
  <si>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</si>
  <si>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</si>
  <si>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</si>
  <si>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</si>
  <si>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</si>
  <si>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</si>
  <si>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</si>
  <si>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</si>
  <si>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</si>
  <si>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</si>
  <si>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</si>
  <si>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</si>
  <si>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</si>
  <si>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</si>
  <si>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</si>
  <si>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</si>
  <si>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</si>
  <si>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</si>
  <si>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</si>
  <si>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</si>
  <si>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</si>
  <si>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</si>
  <si>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</si>
  <si>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</si>
  <si>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</si>
  <si>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</si>
  <si>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</si>
  <si>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</si>
  <si>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</si>
  <si>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</si>
  <si>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</si>
  <si>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</si>
  <si>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</si>
  <si>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</si>
  <si>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</si>
  <si>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</si>
  <si>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</si>
  <si>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</si>
  <si>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</si>
  <si>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</si>
  <si>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</si>
  <si>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</si>
  <si>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</si>
  <si>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</si>
  <si>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</si>
  <si>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</si>
  <si>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</si>
  <si>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</si>
  <si>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</si>
  <si>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</si>
  <si>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</si>
  <si>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</si>
  <si>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</si>
  <si>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</si>
  <si>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</si>
  <si>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</si>
  <si>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</si>
  <si>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</si>
  <si>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</si>
  <si>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</si>
  <si>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</si>
  <si>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</si>
  <si>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</si>
  <si>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</si>
  <si>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</si>
  <si>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</si>
  <si>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</si>
  <si>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</si>
  <si>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</si>
  <si>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</si>
  <si>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</si>
  <si>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</si>
  <si>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</si>
  <si>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</si>
  <si>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</si>
  <si>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</si>
  <si>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</si>
  <si>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</si>
  <si>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</si>
  <si>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</si>
  <si>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</si>
  <si>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</si>
  <si>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</si>
  <si>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</si>
  <si>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</si>
  <si>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</si>
  <si>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</si>
  <si>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</si>
  <si>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</si>
  <si>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</si>
  <si>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</si>
  <si>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</si>
  <si>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</si>
  <si>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</si>
  <si>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</si>
  <si>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</si>
  <si>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</si>
  <si>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</si>
  <si>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</si>
  <si>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</si>
  <si>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</si>
  <si>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</si>
  <si>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</si>
  <si>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</si>
  <si>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</si>
  <si>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</si>
  <si>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</si>
  <si>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</si>
  <si>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</si>
  <si>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</si>
  <si>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</si>
  <si>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</si>
  <si>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</si>
  <si>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</si>
  <si>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</si>
  <si>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</si>
  <si>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</si>
  <si>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</si>
  <si>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</si>
  <si>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</si>
  <si>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</si>
  <si>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</si>
  <si>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</si>
  <si>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</si>
  <si>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</si>
  <si>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</si>
  <si>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</si>
  <si>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</si>
  <si>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</si>
  <si>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</si>
  <si>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</si>
  <si>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</si>
  <si>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</si>
  <si>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</si>
  <si>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</si>
  <si>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</si>
  <si>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</si>
  <si>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</si>
  <si>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</si>
  <si>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</si>
  <si>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</si>
  <si>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</si>
  <si>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</si>
  <si>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</si>
  <si>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</si>
  <si>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</si>
  <si>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</si>
  <si>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</si>
  <si>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</si>
  <si>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</si>
  <si>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</si>
  <si>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</si>
  <si>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</si>
  <si>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</si>
  <si>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</si>
  <si>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</si>
  <si>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</si>
  <si>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</si>
  <si>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</si>
  <si>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</si>
  <si>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</si>
  <si>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</si>
  <si>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</si>
  <si>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</si>
  <si>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</si>
  <si>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</si>
  <si>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</si>
  <si>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</si>
  <si>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</si>
  <si>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</si>
  <si>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</si>
  <si>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</si>
  <si>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</si>
  <si>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</si>
  <si>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</si>
  <si>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</si>
  <si>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</si>
  <si>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</si>
  <si>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</si>
  <si>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</si>
  <si>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</si>
  <si>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</si>
  <si>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</si>
  <si>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</si>
  <si>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</si>
  <si>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</si>
  <si>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</si>
  <si>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</si>
  <si>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</si>
  <si>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</si>
  <si>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</si>
  <si>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</si>
  <si>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</si>
  <si>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</si>
  <si>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</si>
  <si>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</si>
  <si>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</si>
  <si>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</si>
  <si>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</si>
  <si>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</si>
  <si>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</si>
  <si>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</si>
  <si>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</si>
  <si>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</si>
  <si>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</si>
  <si>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</si>
  <si>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</si>
  <si>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</si>
  <si>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</si>
  <si>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</si>
  <si>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</si>
  <si>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</si>
  <si>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</si>
  <si>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</si>
  <si>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</si>
  <si>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</si>
  <si>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</si>
  <si>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</si>
  <si>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</si>
  <si>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</si>
  <si>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</si>
  <si>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</si>
  <si>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</si>
  <si>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</si>
  <si>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</si>
  <si>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</si>
  <si>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</si>
  <si>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</si>
  <si>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</si>
  <si>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</si>
  <si>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</si>
  <si>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</si>
  <si>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</si>
  <si>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</si>
  <si>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</si>
  <si>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</si>
  <si>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</si>
  <si>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</si>
  <si>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</si>
  <si>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</si>
  <si>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</si>
  <si>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</si>
  <si>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</si>
  <si>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</si>
  <si>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</si>
  <si>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</si>
  <si>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</si>
  <si>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</si>
  <si>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</si>
  <si>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</si>
  <si>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</si>
  <si>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</si>
  <si>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</si>
  <si>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</si>
  <si>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</si>
  <si>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</si>
  <si>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</si>
  <si>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</si>
  <si>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</si>
  <si>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</si>
  <si>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</si>
  <si>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</si>
  <si>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</si>
  <si>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</si>
  <si>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</si>
  <si>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</si>
  <si>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</si>
  <si>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</si>
  <si>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</si>
  <si>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</si>
  <si>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</si>
  <si>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</si>
  <si>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</si>
  <si>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</si>
  <si>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</si>
  <si>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</si>
  <si>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</si>
  <si>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</si>
  <si>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</si>
  <si>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</si>
  <si>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</si>
  <si>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</si>
  <si>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</si>
  <si>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</si>
  <si>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</si>
  <si>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</si>
  <si>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</si>
  <si>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</si>
  <si>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</si>
  <si>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</si>
  <si>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</si>
  <si>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</si>
  <si>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</si>
  <si>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</si>
  <si>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</si>
  <si>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</si>
  <si>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</si>
  <si>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</si>
  <si>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</si>
  <si>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</si>
  <si>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</si>
  <si>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</si>
  <si>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</si>
  <si>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</si>
  <si>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</si>
  <si>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</si>
  <si>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</si>
  <si>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</si>
  <si>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</si>
  <si>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</si>
  <si>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</si>
  <si>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</si>
  <si>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</si>
  <si>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</si>
  <si>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</si>
  <si>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</si>
  <si>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</si>
  <si>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</si>
  <si>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</si>
  <si>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</si>
  <si>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</si>
  <si>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</si>
  <si>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</si>
  <si>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</si>
  <si>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</si>
  <si>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</si>
  <si>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</si>
  <si>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</si>
  <si>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</si>
  <si>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</si>
  <si>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</si>
  <si>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</si>
  <si>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</si>
  <si>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</si>
  <si>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</si>
  <si>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</si>
  <si>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</si>
  <si>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</si>
  <si>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</si>
  <si>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</si>
  <si>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</si>
  <si>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</si>
  <si>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</si>
  <si>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</si>
  <si>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</si>
  <si>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</si>
  <si>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</si>
  <si>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</si>
  <si>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</si>
  <si>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</si>
  <si>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</si>
  <si>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</si>
  <si>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</si>
  <si>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</si>
  <si>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</si>
  <si>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</si>
  <si>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</si>
  <si>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</si>
  <si>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</si>
  <si>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</si>
  <si>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</si>
  <si>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</si>
  <si>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</si>
  <si>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</si>
  <si>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</si>
  <si>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</si>
  <si>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</si>
  <si>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</si>
  <si>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</si>
  <si>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</si>
  <si>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</si>
  <si>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</si>
  <si>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</si>
  <si>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</si>
  <si>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</si>
  <si>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</si>
  <si>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</si>
  <si>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</si>
  <si>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</si>
  <si>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</si>
  <si>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</si>
  <si>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</si>
  <si>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</si>
  <si>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</si>
  <si>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</si>
  <si>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</si>
  <si>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</si>
  <si>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</si>
  <si>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</si>
  <si>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</si>
  <si>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</si>
  <si>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</si>
  <si>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</si>
  <si>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</si>
  <si>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</si>
  <si>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</si>
  <si>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</si>
  <si>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</si>
  <si>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</si>
  <si>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</si>
  <si>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</si>
  <si>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</si>
  <si>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</si>
  <si>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</si>
  <si>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</si>
  <si>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</si>
  <si>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</si>
  <si>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</si>
  <si>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</si>
  <si>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</si>
  <si>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</si>
  <si>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</si>
  <si>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</si>
  <si>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</si>
  <si>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</si>
  <si>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</si>
  <si>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</si>
  <si>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</si>
  <si>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</si>
  <si>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</si>
  <si>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</si>
  <si>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</si>
  <si>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</si>
  <si>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</si>
  <si>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</si>
  <si>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</si>
  <si>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</si>
  <si>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</si>
  <si>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</si>
  <si>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</si>
  <si>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</si>
  <si>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</si>
  <si>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</si>
  <si>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</si>
  <si>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</si>
  <si>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</si>
  <si>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</si>
  <si>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</si>
  <si>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</si>
  <si>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</si>
  <si>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</si>
  <si>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</si>
  <si>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</si>
  <si>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</si>
  <si>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</si>
  <si>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</si>
  <si>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</si>
  <si>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</si>
  <si>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</si>
  <si>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</si>
  <si>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</si>
  <si>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</si>
  <si>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</si>
  <si>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</si>
  <si>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</si>
  <si>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</si>
  <si>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</si>
  <si>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</si>
  <si>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</si>
  <si>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</si>
  <si>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</si>
  <si>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</si>
  <si>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</si>
  <si>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</si>
  <si>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</si>
  <si>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</si>
  <si>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</si>
  <si>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</si>
  <si>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</si>
  <si>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</si>
  <si>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</si>
  <si>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</si>
  <si>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</si>
  <si>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</si>
  <si>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</si>
  <si>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</si>
  <si>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</si>
  <si>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</si>
  <si>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</si>
  <si>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</si>
  <si>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</si>
  <si>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</si>
  <si>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</si>
  <si>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</si>
  <si>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</si>
  <si>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</si>
  <si>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</si>
  <si>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</si>
  <si>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</si>
  <si>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</si>
  <si>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</si>
  <si>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</si>
  <si>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</si>
  <si>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</si>
  <si>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</si>
  <si>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</si>
  <si>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</si>
  <si>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</si>
  <si>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</si>
  <si>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</si>
  <si>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</si>
  <si>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</si>
  <si>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</si>
  <si>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</si>
  <si>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</si>
  <si>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</si>
  <si>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</si>
  <si>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</si>
  <si>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</si>
  <si>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</si>
  <si>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</si>
  <si>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</si>
  <si>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</si>
  <si>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</si>
  <si>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</si>
  <si>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</si>
  <si>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</si>
  <si>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</si>
  <si>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</si>
  <si>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</si>
  <si>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</si>
  <si>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</si>
  <si>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</si>
  <si>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</si>
  <si>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</si>
  <si>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</si>
  <si>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</si>
  <si>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</si>
  <si>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</si>
  <si>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</si>
  <si>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</si>
  <si>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</si>
  <si>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</si>
  <si>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</si>
  <si>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</si>
  <si>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</si>
  <si>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</si>
  <si>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</si>
  <si>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</si>
  <si>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</si>
  <si>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</si>
  <si>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</si>
  <si>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</si>
  <si>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</si>
  <si>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</si>
  <si>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</si>
  <si>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</si>
  <si>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</si>
  <si>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</si>
  <si>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</si>
  <si>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</si>
  <si>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</si>
  <si>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</si>
  <si>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</si>
  <si>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</si>
  <si>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</si>
  <si>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</si>
  <si>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</si>
  <si>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</si>
  <si>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</si>
  <si>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</si>
  <si>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</si>
  <si>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</si>
  <si>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</si>
  <si>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</si>
  <si>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</si>
  <si>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</si>
  <si>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</si>
  <si>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</si>
  <si>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</si>
  <si>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</si>
  <si>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</si>
  <si>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</si>
  <si>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</si>
  <si>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</si>
  <si>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</si>
  <si>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</si>
  <si>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</si>
  <si>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</si>
  <si>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</si>
  <si>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</si>
  <si>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</si>
  <si>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</si>
  <si>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</si>
  <si>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</si>
  <si>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</si>
  <si>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</si>
  <si>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</si>
  <si>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</si>
  <si>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</si>
  <si>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</si>
  <si>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</si>
  <si>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</si>
  <si>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</si>
  <si>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</si>
  <si>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</si>
  <si>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</si>
  <si>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</si>
  <si>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</si>
  <si>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</si>
  <si>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</si>
  <si>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</si>
  <si>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</si>
  <si>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</si>
  <si>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</si>
  <si>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</si>
  <si>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</si>
  <si>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</si>
  <si>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</si>
  <si>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</si>
  <si>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</si>
  <si>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</si>
  <si>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</si>
  <si>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</si>
  <si>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</si>
  <si>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</si>
  <si>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</si>
  <si>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</si>
  <si>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</si>
  <si>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</si>
  <si>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</si>
  <si>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</si>
  <si>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</si>
  <si>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</si>
  <si>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</si>
  <si>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</si>
  <si>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</si>
  <si>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</si>
  <si>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</si>
  <si>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</si>
  <si>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</si>
  <si>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</si>
  <si>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</si>
  <si>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</si>
  <si>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</si>
  <si>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</si>
  <si>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</si>
  <si>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</si>
  <si>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</si>
  <si>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</si>
  <si>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</si>
  <si>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</si>
  <si>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</si>
  <si>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</si>
  <si>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</si>
  <si>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</si>
  <si>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</si>
  <si>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</si>
  <si>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</si>
  <si>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</si>
  <si>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</si>
  <si>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</si>
  <si>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</si>
  <si>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</si>
  <si>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</si>
  <si>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</si>
  <si>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</si>
  <si>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</si>
  <si>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</si>
  <si>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</si>
  <si>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</si>
  <si>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</si>
  <si>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</si>
  <si>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</si>
  <si>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</si>
  <si>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</si>
  <si>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</si>
  <si>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</si>
  <si>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</si>
  <si>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</si>
  <si>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</si>
  <si>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</si>
  <si>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</si>
  <si>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</si>
  <si>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</si>
  <si>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</si>
  <si>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</si>
  <si>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</si>
  <si>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</si>
  <si>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</si>
  <si>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</si>
  <si>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</si>
  <si>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</si>
  <si>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</si>
  <si>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</si>
  <si>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</si>
  <si>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</si>
  <si>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</si>
  <si>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</si>
  <si>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</si>
  <si>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</si>
  <si>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</si>
  <si>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</si>
  <si>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</si>
  <si>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</si>
  <si>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</si>
  <si>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</si>
  <si>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</si>
  <si>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</si>
  <si>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</si>
  <si>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</si>
  <si>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</si>
  <si>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</si>
  <si>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</si>
  <si>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</si>
  <si>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</si>
  <si>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</si>
  <si>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</si>
  <si>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</si>
  <si>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</si>
  <si>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</si>
  <si>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</si>
  <si>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</si>
  <si>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</si>
  <si>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</si>
  <si>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</si>
  <si>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</si>
  <si>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</si>
  <si>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</si>
  <si>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</si>
  <si>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</si>
  <si>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</si>
  <si>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</si>
  <si>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</si>
  <si>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</si>
  <si>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</si>
  <si>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</si>
  <si>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</si>
  <si>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</si>
  <si>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</si>
  <si>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</si>
  <si>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</si>
  <si>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</si>
  <si>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</si>
  <si>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</si>
  <si>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</si>
  <si>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</si>
  <si>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</si>
  <si>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</si>
  <si>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</si>
  <si>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</si>
  <si>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</si>
  <si>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</si>
  <si>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</si>
  <si>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</si>
  <si>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</si>
  <si>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</si>
  <si>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</si>
  <si>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</si>
  <si>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</si>
  <si>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</si>
  <si>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</si>
  <si>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</si>
  <si>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</si>
  <si>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</si>
  <si>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</si>
  <si>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</si>
  <si>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</si>
  <si>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</si>
  <si>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</si>
  <si>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</si>
  <si>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</si>
  <si>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</si>
  <si>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</si>
  <si>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</si>
  <si>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</si>
  <si>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</si>
  <si>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</si>
  <si>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</si>
  <si>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</si>
  <si>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</si>
  <si>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</si>
  <si>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</si>
  <si>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</si>
  <si>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</si>
  <si>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</si>
  <si>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</si>
  <si>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</si>
  <si>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</si>
  <si>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</si>
  <si>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</si>
  <si>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</si>
  <si>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</si>
  <si>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</si>
  <si>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</si>
  <si>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</si>
  <si>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</si>
  <si>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</si>
  <si>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</si>
  <si>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</si>
  <si>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</si>
  <si>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</si>
  <si>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</si>
  <si>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</si>
  <si>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</si>
  <si>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</si>
  <si>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</si>
  <si>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</si>
  <si>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</si>
  <si>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</si>
  <si>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</si>
  <si>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</si>
  <si>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</si>
  <si>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</si>
  <si>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</si>
  <si>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</si>
  <si>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</si>
  <si>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</si>
  <si>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</si>
  <si>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</si>
  <si>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</si>
  <si>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</si>
  <si>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</si>
  <si>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</si>
  <si>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</si>
  <si>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</si>
  <si>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</si>
  <si>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</si>
  <si>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</si>
  <si>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</si>
  <si>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</si>
  <si>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</si>
  <si>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</si>
  <si>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</si>
  <si>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</si>
  <si>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</si>
  <si>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</si>
  <si>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</si>
  <si>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</si>
  <si>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</si>
  <si>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</si>
  <si>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</si>
  <si>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</si>
  <si>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</si>
  <si>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</si>
  <si>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</si>
  <si>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</si>
  <si>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</si>
  <si>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</si>
  <si>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</si>
  <si>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</si>
  <si>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</si>
  <si>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</si>
  <si>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</si>
  <si>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</si>
  <si>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</si>
  <si>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</si>
  <si>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</si>
  <si>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</si>
  <si>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</si>
  <si>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</si>
  <si>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</si>
  <si>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</si>
  <si>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</si>
  <si>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</si>
  <si>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</si>
  <si>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</si>
  <si>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</si>
  <si>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</si>
  <si>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</si>
  <si>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</si>
  <si>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</si>
  <si>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</si>
  <si>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</si>
  <si>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</si>
  <si>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</si>
  <si>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</si>
  <si>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</si>
  <si>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</si>
  <si>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</si>
  <si>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</si>
  <si>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</si>
  <si>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</si>
  <si>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</si>
  <si>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</si>
  <si>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</si>
  <si>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</si>
  <si>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</si>
  <si>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</si>
  <si>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</si>
  <si>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</si>
  <si>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</si>
  <si>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</si>
  <si>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</si>
  <si>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</si>
  <si>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</si>
  <si>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</si>
  <si>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</si>
  <si>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</si>
  <si>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</si>
  <si>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</si>
  <si>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</si>
  <si>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</si>
  <si>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</si>
  <si>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</si>
  <si>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</si>
  <si>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</si>
  <si>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</si>
  <si>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</si>
  <si>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</si>
  <si>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</si>
  <si>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</si>
  <si>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</si>
  <si>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</si>
  <si>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</si>
  <si>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</si>
  <si>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</si>
  <si>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</si>
  <si>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</si>
  <si>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</si>
  <si>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</si>
  <si>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</si>
  <si>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</si>
  <si>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</si>
  <si>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</si>
  <si>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</si>
  <si>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</si>
  <si>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</si>
  <si>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</si>
  <si>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</si>
  <si>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</si>
  <si>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</si>
  <si>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</si>
  <si>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</si>
  <si>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</si>
  <si>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</si>
  <si>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</si>
  <si>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</si>
  <si>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</si>
  <si>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</si>
  <si>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</si>
  <si>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</si>
  <si>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</si>
  <si>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</si>
  <si>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</si>
  <si>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</si>
  <si>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</si>
  <si>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</si>
  <si>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</si>
  <si>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</si>
  <si>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</si>
  <si>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</si>
  <si>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</si>
  <si>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</si>
  <si>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</si>
  <si>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</si>
  <si>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</si>
  <si>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</si>
  <si>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</si>
  <si>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</si>
  <si>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</si>
  <si>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</si>
  <si>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</si>
  <si>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</si>
  <si>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</si>
  <si>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</si>
  <si>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</si>
  <si>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</si>
  <si>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</si>
  <si>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</si>
  <si>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</si>
  <si>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</si>
  <si>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</si>
  <si>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</si>
  <si>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</si>
  <si>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</si>
  <si>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</si>
  <si>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</si>
  <si>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</si>
  <si>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</si>
  <si>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</si>
  <si>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</si>
  <si>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</si>
  <si>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</si>
  <si>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</si>
  <si>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</si>
  <si>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</si>
  <si>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</si>
  <si>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</si>
  <si>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</si>
  <si>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</si>
  <si>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</si>
  <si>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</si>
  <si>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</si>
  <si>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</si>
  <si>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</si>
  <si>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</si>
  <si>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</si>
  <si>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</si>
  <si>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</si>
  <si>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</si>
  <si>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</si>
  <si>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</si>
  <si>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</si>
  <si>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</si>
  <si>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</si>
  <si>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</si>
  <si>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</si>
  <si>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</si>
  <si>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</si>
  <si>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</si>
  <si>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</si>
  <si>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</si>
  <si>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</si>
  <si>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</si>
  <si>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</si>
  <si>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</si>
  <si>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</si>
  <si>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</si>
  <si>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</si>
  <si>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</si>
  <si>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</si>
  <si>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</si>
  <si>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</si>
  <si>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</si>
  <si>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</si>
  <si>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</si>
  <si>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</si>
  <si>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</si>
  <si>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</si>
  <si>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</si>
  <si>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</si>
  <si>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</si>
  <si>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</si>
  <si>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</si>
  <si>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</si>
  <si>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</si>
  <si>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</si>
  <si>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</si>
  <si>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</si>
  <si>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</si>
  <si>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</si>
  <si>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</si>
  <si>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</si>
  <si>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</si>
  <si>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</si>
  <si>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</si>
  <si>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</si>
  <si>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</si>
  <si>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</si>
  <si>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</si>
  <si>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</si>
  <si>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</si>
  <si>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</si>
  <si>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</si>
  <si>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</si>
  <si>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</si>
  <si>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</si>
  <si>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</si>
  <si>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</si>
  <si>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</si>
  <si>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</si>
  <si>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</si>
  <si>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</si>
  <si>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</si>
  <si>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</si>
  <si>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</si>
  <si>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</si>
  <si>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</si>
  <si>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</si>
  <si>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</si>
  <si>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</si>
  <si>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</si>
  <si>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</si>
  <si>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</si>
  <si>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</si>
  <si>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</si>
  <si>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</si>
  <si>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</si>
  <si>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</si>
  <si>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</si>
  <si>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</si>
  <si>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</si>
  <si>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</si>
  <si>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</si>
  <si>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</si>
  <si>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</si>
  <si>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</si>
  <si>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</si>
  <si>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</si>
  <si>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</si>
  <si>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</si>
  <si>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</si>
  <si>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</si>
  <si>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</si>
  <si>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</si>
  <si>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</si>
  <si>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</si>
  <si>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</si>
  <si>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</si>
  <si>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</si>
  <si>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</si>
  <si>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</si>
  <si>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</si>
  <si>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</si>
  <si>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</si>
  <si>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</si>
  <si>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</si>
  <si>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</si>
  <si>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</si>
  <si>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</si>
  <si>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</si>
  <si>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</si>
  <si>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</si>
  <si>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</si>
  <si>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</si>
  <si>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</si>
  <si>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</si>
  <si>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</si>
  <si>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</si>
  <si>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</si>
  <si>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</si>
  <si>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</si>
  <si>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</si>
  <si>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</si>
  <si>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</si>
  <si>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</si>
  <si>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</si>
  <si>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</si>
  <si>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</si>
  <si>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</si>
  <si>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</si>
  <si>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</si>
  <si>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</si>
  <si>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</si>
  <si>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</si>
  <si>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</si>
  <si>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</si>
  <si>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</si>
  <si>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</si>
  <si>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</si>
  <si>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</si>
  <si>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</si>
  <si>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</si>
  <si>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</si>
  <si>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</si>
  <si>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</si>
  <si>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</si>
  <si>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</si>
  <si>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</si>
  <si>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</si>
  <si>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</si>
  <si>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</si>
  <si>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</si>
  <si>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</si>
  <si>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</si>
  <si>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</si>
  <si>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</si>
  <si>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</si>
  <si>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</si>
  <si>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</si>
  <si>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</si>
  <si>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</si>
  <si>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</si>
  <si>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</si>
  <si>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</si>
  <si>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</si>
  <si>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</si>
  <si>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</si>
  <si>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</si>
  <si>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</si>
  <si>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</si>
  <si>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</si>
  <si>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</si>
  <si>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</si>
  <si>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</si>
  <si>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</si>
  <si>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</si>
  <si>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</si>
  <si>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</si>
  <si>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</si>
  <si>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</si>
  <si>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</si>
  <si>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</si>
  <si>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</si>
  <si>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</si>
  <si>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</si>
  <si>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</si>
  <si>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</si>
  <si>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</si>
  <si>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</si>
  <si>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</si>
  <si>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</si>
  <si>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</si>
  <si>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</si>
  <si>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</si>
  <si>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</si>
  <si>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</si>
  <si>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</si>
  <si>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</si>
  <si>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</si>
  <si>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</si>
  <si>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</si>
  <si>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</si>
  <si>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</si>
  <si>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</si>
  <si>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</si>
  <si>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</si>
  <si>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</si>
  <si>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</si>
  <si>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</si>
  <si>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</si>
  <si>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</si>
  <si>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</si>
  <si>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</si>
  <si>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</si>
  <si>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</si>
  <si>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</si>
  <si>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</si>
  <si>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</si>
  <si>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</si>
  <si>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</si>
  <si>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</si>
  <si>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</si>
  <si>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</si>
  <si>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</si>
  <si>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</si>
  <si>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</si>
  <si>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</si>
  <si>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</si>
  <si>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</si>
  <si>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</si>
  <si>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</si>
  <si>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</si>
  <si>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</si>
  <si>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</si>
  <si>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</si>
  <si>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</si>
  <si>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</si>
  <si>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</si>
  <si>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</si>
  <si>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</si>
  <si>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</si>
  <si>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</si>
  <si>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</si>
  <si>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</si>
  <si>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</si>
  <si>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</si>
  <si>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</si>
  <si>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</si>
  <si>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</si>
  <si>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</si>
  <si>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</si>
  <si>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</si>
  <si>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</si>
  <si>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</si>
  <si>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</si>
  <si>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</si>
  <si>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</si>
  <si>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</si>
  <si>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</si>
  <si>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</si>
  <si>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</si>
  <si>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</si>
  <si>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</si>
  <si>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</si>
  <si>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</si>
  <si>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</si>
  <si>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</si>
  <si>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</si>
  <si>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</si>
  <si>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</si>
  <si>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</si>
  <si>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</si>
  <si>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</si>
  <si>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</si>
  <si>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</si>
  <si>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</si>
  <si>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</si>
  <si>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</si>
  <si>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</si>
  <si>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</si>
  <si>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</si>
  <si>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</si>
  <si>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</si>
  <si>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</si>
  <si>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</si>
  <si>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</si>
  <si>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</si>
  <si>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</si>
  <si>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</si>
  <si>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</si>
  <si>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</si>
  <si>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</si>
  <si>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</si>
  <si>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</si>
  <si>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</si>
  <si>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</si>
  <si>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</si>
  <si>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</si>
  <si>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</si>
  <si>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</si>
  <si>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</si>
  <si>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</si>
  <si>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</si>
  <si>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</si>
  <si>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</si>
  <si>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</si>
  <si>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</si>
  <si>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</si>
  <si>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</si>
  <si>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</si>
  <si>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</si>
  <si>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</si>
  <si>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</si>
  <si>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</si>
  <si>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</si>
  <si>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</si>
  <si>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</si>
  <si>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</si>
  <si>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</si>
  <si>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</si>
  <si>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</si>
  <si>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</si>
  <si>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</si>
  <si>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</si>
  <si>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</si>
  <si>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</si>
  <si>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</si>
  <si>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</si>
  <si>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</si>
  <si>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</si>
  <si>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</si>
  <si>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</si>
  <si>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</si>
  <si>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</si>
  <si>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</si>
  <si>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</si>
  <si>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</si>
  <si>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</si>
  <si>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</si>
  <si>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</si>
  <si>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</si>
  <si>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</si>
  <si>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</si>
  <si>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</si>
  <si>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</si>
  <si>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</si>
  <si>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</si>
  <si>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</si>
  <si>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</si>
  <si>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</si>
  <si>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</si>
  <si>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</si>
  <si>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</si>
  <si>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</si>
  <si>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</si>
  <si>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</si>
  <si>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</si>
  <si>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</si>
  <si>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</si>
  <si>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</si>
  <si>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</si>
  <si>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</si>
  <si>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</si>
  <si>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</si>
  <si>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</si>
  <si>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</si>
  <si>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</si>
  <si>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</si>
  <si>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</si>
  <si>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</si>
  <si>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</si>
  <si>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</si>
  <si>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</si>
  <si>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</si>
  <si>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</si>
  <si>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</si>
  <si>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</si>
  <si>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</si>
  <si>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</si>
  <si>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</si>
  <si>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</si>
  <si>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</si>
  <si>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</si>
  <si>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</si>
  <si>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</si>
  <si>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</si>
  <si>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</si>
  <si>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</si>
  <si>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</si>
  <si>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</si>
  <si>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</si>
  <si>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</si>
  <si>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</si>
  <si>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</si>
  <si>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</si>
  <si>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</si>
  <si>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</si>
  <si>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</si>
  <si>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</si>
  <si>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</si>
  <si>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</si>
  <si>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</si>
  <si>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</si>
  <si>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</si>
  <si>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</si>
  <si>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</si>
  <si>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</si>
  <si>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</si>
  <si>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</si>
  <si>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</si>
  <si>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</si>
  <si>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</si>
  <si>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</si>
  <si>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</si>
  <si>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</si>
  <si>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</si>
  <si>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</si>
  <si>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</si>
  <si>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</si>
  <si>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</si>
  <si>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</si>
  <si>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</si>
  <si>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</si>
  <si>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</si>
  <si>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</si>
  <si>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</si>
  <si>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</si>
  <si>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</si>
  <si>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</si>
  <si>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</si>
  <si>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</si>
  <si>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</si>
  <si>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</si>
  <si>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</si>
  <si>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</si>
  <si>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</si>
  <si>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</si>
  <si>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</si>
  <si>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</si>
  <si>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</si>
  <si>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</si>
  <si>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</si>
  <si>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</si>
  <si>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</si>
  <si>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</si>
  <si>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</si>
  <si>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</si>
  <si>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</si>
  <si>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</si>
  <si>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</si>
  <si>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</si>
  <si>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</si>
  <si>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</si>
  <si>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</si>
  <si>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</si>
  <si>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</si>
  <si>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</si>
  <si>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</si>
  <si>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</si>
  <si>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</si>
  <si>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</si>
  <si>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</si>
  <si>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</si>
  <si>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</si>
  <si>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</si>
  <si>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</si>
  <si>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</si>
  <si>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</si>
  <si>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</si>
  <si>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</si>
  <si>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</si>
  <si>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</si>
  <si>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</si>
  <si>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</si>
  <si>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</si>
  <si>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</si>
  <si>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</si>
  <si>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</si>
  <si>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</si>
  <si>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</si>
  <si>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</si>
  <si>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</si>
  <si>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</si>
  <si>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</si>
  <si>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</si>
  <si>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</si>
  <si>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</si>
  <si>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</si>
  <si>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</si>
  <si>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</si>
  <si>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</si>
  <si>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</si>
  <si>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</si>
  <si>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</si>
  <si>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</si>
  <si>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</si>
  <si>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</si>
  <si>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</si>
  <si>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</si>
  <si>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</si>
  <si>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</si>
  <si>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</si>
  <si>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</si>
  <si>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</si>
  <si>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</si>
  <si>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</si>
  <si>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</si>
  <si>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</si>
  <si>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</si>
  <si>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</si>
  <si>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</si>
  <si>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</si>
  <si>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</si>
  <si>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</si>
  <si>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</si>
  <si>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</si>
  <si>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</si>
  <si>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</si>
  <si>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</si>
  <si>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</si>
  <si>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</si>
  <si>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</si>
  <si>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</si>
  <si>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</si>
  <si>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</si>
  <si>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</si>
  <si>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</si>
  <si>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</si>
  <si>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</si>
  <si>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</si>
  <si>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</si>
  <si>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</si>
  <si>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</si>
  <si>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</si>
  <si>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</si>
  <si>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</si>
  <si>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</si>
  <si>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</si>
  <si>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</si>
  <si>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</si>
  <si>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</si>
  <si>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</si>
  <si>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</si>
  <si>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</si>
  <si>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</si>
  <si>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</si>
  <si>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</si>
  <si>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</si>
  <si>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</si>
  <si>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</si>
  <si>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</si>
  <si>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</si>
  <si>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</si>
  <si>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</si>
  <si>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</si>
  <si>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</si>
  <si>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</si>
  <si>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</si>
  <si>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</si>
  <si>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</si>
  <si>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</si>
  <si>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</si>
  <si>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</si>
  <si>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</si>
  <si>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</si>
  <si>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</si>
  <si>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</si>
  <si>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</si>
  <si>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</si>
  <si>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</si>
  <si>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</si>
  <si>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</si>
  <si>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</si>
  <si>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</si>
  <si>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</si>
  <si>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</si>
  <si>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</si>
  <si>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</si>
  <si>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</si>
  <si>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</si>
  <si>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</si>
  <si>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</si>
  <si>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</si>
  <si>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</si>
  <si>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</si>
  <si>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</si>
  <si>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</si>
  <si>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</si>
  <si>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</si>
  <si>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</si>
  <si>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</si>
  <si>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</si>
  <si>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</si>
  <si>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</si>
  <si>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</si>
  <si>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</si>
  <si>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</si>
  <si>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</si>
  <si>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</si>
  <si>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</si>
  <si>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</si>
  <si>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</si>
  <si>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</si>
  <si>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</si>
  <si>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</si>
  <si>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</si>
  <si>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</si>
  <si>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</si>
  <si>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</si>
  <si>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</si>
  <si>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</si>
  <si>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</si>
  <si>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</si>
  <si>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</si>
  <si>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</si>
  <si>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</si>
  <si>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</si>
  <si>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</si>
  <si>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</si>
  <si>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</si>
  <si>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</si>
  <si>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</si>
  <si>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</si>
  <si>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</si>
  <si>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</si>
  <si>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</si>
  <si>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</si>
  <si>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</si>
  <si>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</si>
  <si>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</si>
  <si>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</si>
  <si>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</si>
  <si>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</si>
  <si>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</si>
  <si>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</si>
  <si>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</si>
  <si>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</si>
  <si>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</si>
  <si>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</si>
  <si>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</si>
  <si>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</si>
  <si>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</si>
  <si>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</si>
  <si>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</si>
  <si>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</si>
  <si>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</si>
  <si>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</si>
  <si>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</si>
  <si>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</si>
  <si>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</si>
  <si>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</si>
  <si>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</si>
  <si>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</si>
  <si>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</si>
  <si>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</si>
  <si>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</si>
  <si>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</si>
  <si>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</si>
  <si>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</si>
  <si>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</si>
  <si>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</si>
  <si>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</si>
  <si>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</si>
  <si>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</si>
  <si>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</si>
  <si>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</si>
  <si>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</si>
  <si>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</si>
  <si>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</si>
  <si>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</si>
  <si>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</si>
  <si>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</si>
  <si>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</si>
  <si>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</si>
  <si>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</si>
  <si>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</si>
  <si>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</si>
  <si>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</si>
  <si>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</si>
  <si>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</si>
  <si>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</si>
  <si>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</si>
  <si>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</si>
  <si>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</si>
  <si>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</si>
  <si>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</si>
  <si>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</si>
  <si>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</si>
  <si>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</si>
  <si>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</si>
  <si>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</si>
  <si>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</si>
  <si>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</si>
  <si>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</si>
  <si>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</si>
  <si>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</si>
  <si>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</si>
  <si>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</si>
  <si>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</si>
  <si>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</si>
  <si>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</si>
  <si>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</si>
  <si>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</si>
  <si>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</si>
  <si>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</si>
  <si>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</si>
  <si>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</si>
  <si>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</si>
  <si>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</si>
  <si>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</si>
  <si>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</si>
  <si>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</si>
  <si>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</si>
  <si>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</si>
  <si>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</si>
  <si>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</si>
  <si>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</si>
  <si>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</si>
  <si>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</si>
  <si>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</si>
  <si>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</si>
  <si>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</si>
  <si>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</si>
  <si>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</si>
  <si>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</si>
  <si>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</si>
  <si>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</si>
  <si>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</si>
  <si>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</si>
  <si>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</si>
  <si>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</si>
  <si>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</si>
  <si>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</si>
  <si>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</si>
  <si>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</si>
  <si>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</si>
  <si>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</si>
  <si>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</si>
  <si>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</si>
  <si>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</si>
  <si>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</si>
  <si>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</si>
  <si>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</si>
  <si>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</si>
  <si>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</si>
  <si>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</si>
  <si>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</si>
  <si>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</si>
  <si>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</si>
  <si>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</si>
  <si>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</si>
  <si>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</si>
  <si>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</si>
  <si>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</si>
  <si>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</si>
  <si>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</si>
  <si>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</si>
  <si>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</si>
  <si>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</si>
  <si>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</si>
  <si>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</si>
  <si>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</si>
  <si>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</si>
  <si>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</si>
  <si>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</si>
  <si>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</si>
  <si>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</si>
  <si>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</si>
  <si>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</si>
  <si>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</si>
  <si>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</si>
  <si>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</si>
  <si>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</si>
  <si>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</si>
  <si>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</si>
  <si>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</si>
  <si>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</si>
  <si>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</si>
  <si>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</si>
  <si>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</si>
  <si>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</si>
  <si>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</si>
  <si>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</si>
  <si>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</si>
  <si>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</si>
  <si>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</si>
  <si>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</si>
  <si>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</si>
  <si>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</si>
  <si>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</si>
  <si>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</si>
  <si>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</si>
  <si>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</si>
  <si>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</si>
  <si>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</si>
  <si>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</si>
  <si>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</si>
  <si>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</si>
  <si>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</si>
  <si>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</si>
  <si>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</si>
  <si>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</si>
  <si>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</si>
  <si>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</si>
  <si>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</si>
  <si>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</si>
  <si>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</si>
  <si>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</si>
  <si>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</si>
  <si>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</si>
  <si>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</si>
  <si>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</si>
  <si>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</si>
  <si>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</si>
  <si>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</si>
  <si>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</si>
  <si>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</si>
  <si>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</si>
  <si>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</si>
  <si>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</si>
  <si>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</si>
  <si>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</si>
  <si>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</si>
  <si>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</si>
  <si>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</si>
  <si>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</si>
  <si>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</si>
  <si>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</si>
  <si>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</si>
  <si>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</si>
  <si>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</si>
  <si>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</si>
  <si>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</si>
  <si>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</si>
  <si>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</si>
  <si>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</si>
  <si>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</si>
  <si>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</si>
  <si>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</si>
  <si>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</si>
  <si>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</si>
  <si>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</si>
  <si>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</si>
  <si>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</si>
  <si>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</si>
  <si>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</si>
  <si>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</si>
  <si>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</si>
  <si>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</si>
  <si>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</si>
  <si>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</si>
  <si>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</si>
  <si>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</si>
  <si>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</si>
  <si>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</si>
  <si>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</si>
  <si>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</si>
  <si>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</si>
  <si>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</si>
  <si>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</si>
  <si>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</si>
  <si>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</si>
  <si>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</si>
  <si>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</si>
  <si>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</si>
  <si>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</si>
  <si>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</si>
  <si>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</si>
  <si>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</si>
  <si>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</si>
  <si>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</si>
  <si>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</si>
  <si>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</si>
  <si>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</si>
  <si>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</si>
  <si>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</si>
  <si>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</si>
  <si>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</si>
  <si>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</si>
  <si>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</si>
  <si>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</si>
  <si>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</si>
  <si>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</si>
  <si>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</si>
  <si>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</si>
  <si>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</si>
  <si>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</si>
  <si>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</si>
  <si>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</si>
  <si>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</si>
  <si>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</si>
  <si>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</si>
  <si>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</si>
  <si>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</si>
  <si>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</si>
  <si>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</si>
  <si>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</si>
  <si>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</si>
  <si>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</si>
  <si>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</si>
  <si>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</si>
  <si>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</si>
  <si>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</si>
  <si>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</si>
  <si>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</si>
  <si>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</si>
  <si>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</si>
  <si>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</si>
  <si>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</si>
  <si>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</si>
  <si>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</si>
  <si>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</si>
  <si>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</si>
  <si>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</si>
  <si>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</si>
  <si>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</si>
  <si>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</si>
  <si>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</si>
  <si>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</si>
  <si>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</si>
  <si>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</si>
  <si>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</si>
  <si>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</si>
  <si>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</si>
  <si>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</si>
  <si>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</si>
  <si>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</si>
  <si>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</si>
  <si>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</si>
  <si>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</si>
  <si>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</si>
  <si>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</si>
  <si>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</si>
  <si>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</si>
  <si>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</si>
  <si>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</si>
  <si>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</si>
  <si>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</si>
  <si>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</si>
  <si>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</si>
  <si>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</si>
  <si>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</si>
  <si>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</si>
  <si>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</si>
  <si>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</si>
  <si>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</si>
  <si>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</si>
  <si>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</si>
  <si>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</si>
  <si>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</si>
  <si>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</si>
  <si>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</si>
  <si>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</si>
  <si>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</si>
  <si>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</si>
  <si>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</si>
  <si>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</si>
  <si>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</si>
  <si>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</si>
  <si>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</si>
  <si>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</si>
  <si>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</si>
  <si>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</si>
  <si>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</si>
  <si>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</si>
  <si>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</si>
  <si>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</si>
  <si>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</si>
  <si>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</si>
  <si>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</si>
  <si>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</si>
  <si>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</si>
  <si>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</si>
  <si>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</si>
  <si>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</si>
  <si>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</si>
  <si>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</si>
  <si>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</si>
  <si>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</si>
  <si>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</si>
  <si>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</si>
  <si>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</si>
  <si>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</si>
  <si>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</si>
  <si>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</si>
  <si>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</si>
  <si>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</si>
  <si>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</si>
  <si>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</si>
  <si>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</si>
  <si>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</si>
  <si>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</si>
  <si>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</si>
  <si>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</si>
  <si>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</si>
  <si>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</si>
  <si>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</si>
  <si>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</si>
  <si>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</si>
  <si>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</si>
  <si>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</si>
  <si>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</si>
  <si>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</si>
  <si>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</si>
  <si>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</si>
  <si>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</si>
  <si>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</si>
  <si>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</si>
  <si>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</si>
  <si>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</si>
  <si>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</si>
  <si>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</si>
  <si>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</si>
  <si>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</si>
  <si>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</si>
  <si>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</si>
  <si>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</si>
  <si>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</si>
  <si>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</si>
  <si>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</si>
  <si>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</si>
  <si>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</si>
  <si>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</si>
  <si>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</si>
  <si>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</si>
  <si>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</si>
  <si>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</si>
  <si>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</si>
  <si>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</si>
  <si>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</si>
  <si>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</si>
  <si>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</si>
  <si>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</si>
  <si>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</si>
  <si>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</si>
  <si>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</si>
  <si>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</si>
  <si>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</si>
  <si>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</si>
  <si>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</si>
  <si>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</si>
  <si>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</si>
  <si>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</si>
  <si>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</si>
  <si>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</si>
  <si>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</si>
  <si>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</si>
  <si>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</si>
  <si>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</si>
  <si>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</si>
  <si>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</si>
  <si>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</si>
  <si>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</si>
  <si>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</si>
  <si>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</si>
  <si>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</si>
  <si>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</si>
  <si>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</si>
  <si>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</si>
  <si>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</si>
  <si>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</si>
  <si>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</si>
  <si>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</si>
  <si>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</si>
  <si>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</si>
  <si>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</si>
  <si>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</si>
  <si>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</si>
  <si>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</si>
  <si>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</si>
  <si>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</si>
  <si>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</si>
  <si>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</si>
  <si>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</si>
  <si>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</si>
  <si>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</si>
  <si>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</si>
  <si>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</si>
  <si>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</si>
  <si>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</si>
  <si>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</si>
  <si>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</si>
  <si>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</si>
  <si>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</si>
  <si>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</si>
  <si>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</si>
  <si>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</si>
  <si>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</si>
  <si>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</si>
  <si>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</si>
  <si>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</si>
  <si>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</si>
  <si>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</si>
  <si>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</si>
  <si>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</si>
  <si>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</si>
  <si>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</si>
  <si>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</si>
  <si>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</si>
  <si>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</si>
  <si>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</si>
  <si>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</si>
  <si>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</si>
  <si>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</si>
  <si>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</si>
  <si>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</si>
  <si>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</si>
  <si>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</si>
  <si>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</si>
  <si>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</si>
  <si>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</si>
  <si>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</si>
  <si>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</si>
  <si>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</si>
  <si>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</si>
  <si>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</si>
  <si>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</si>
  <si>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</si>
  <si>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</si>
  <si>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</si>
  <si>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</si>
  <si>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</si>
  <si>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</si>
  <si>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</si>
  <si>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</si>
  <si>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</si>
  <si>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</si>
  <si>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</si>
  <si>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</si>
  <si>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</si>
  <si>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</si>
  <si>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</si>
  <si>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</si>
  <si>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</si>
  <si>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</si>
  <si>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</si>
  <si>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</si>
  <si>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</si>
  <si>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</si>
  <si>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</si>
  <si>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</si>
  <si>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</si>
  <si>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</si>
  <si>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</si>
  <si>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</si>
  <si>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</si>
  <si>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</si>
  <si>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</si>
  <si>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</si>
  <si>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</si>
  <si>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</si>
  <si>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</si>
  <si>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</si>
  <si>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</si>
  <si>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</si>
  <si>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</si>
  <si>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</si>
  <si>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</si>
  <si>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</si>
  <si>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</si>
  <si>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</si>
  <si>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</si>
  <si>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</si>
  <si>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</si>
  <si>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</si>
  <si>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</si>
  <si>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</si>
  <si>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</si>
  <si>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</si>
  <si>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</si>
  <si>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</si>
  <si>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</si>
  <si>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</si>
  <si>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</si>
  <si>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</si>
  <si>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</si>
  <si>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</si>
  <si>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</si>
  <si>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</si>
  <si>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</si>
  <si>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</si>
  <si>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</si>
  <si>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</si>
  <si>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</si>
  <si>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</si>
  <si>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</si>
  <si>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</si>
  <si>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</si>
  <si>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</si>
  <si>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</si>
  <si>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</si>
  <si>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</si>
  <si>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</si>
  <si>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</si>
  <si>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</si>
  <si>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</si>
  <si>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</si>
  <si>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</si>
  <si>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</si>
  <si>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</si>
  <si>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</si>
  <si>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</si>
  <si>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</si>
  <si>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</si>
  <si>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</si>
  <si>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</si>
  <si>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</si>
  <si>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</si>
  <si>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</si>
  <si>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</si>
  <si>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</si>
  <si>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</si>
  <si>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</si>
  <si>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</si>
  <si>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</si>
  <si>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</si>
  <si>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</si>
  <si>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</si>
  <si>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</si>
  <si>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</si>
  <si>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</si>
  <si>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</si>
  <si>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</si>
  <si>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</si>
  <si>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</si>
  <si>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</si>
  <si>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</si>
  <si>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</si>
  <si>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</si>
  <si>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</si>
  <si>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</si>
  <si>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</si>
  <si>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</si>
  <si>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</si>
  <si>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</si>
  <si>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</si>
  <si>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</si>
  <si>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</si>
  <si>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</si>
  <si>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</si>
  <si>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</si>
  <si>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</si>
  <si>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</si>
  <si>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</si>
  <si>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</si>
  <si>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</si>
  <si>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</si>
  <si>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</si>
  <si>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</si>
  <si>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</si>
  <si>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</si>
  <si>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</si>
  <si>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</si>
  <si>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</si>
  <si>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</si>
  <si>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</si>
  <si>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</si>
  <si>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</si>
  <si>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</si>
  <si>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</si>
  <si>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</si>
  <si>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</si>
  <si>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</si>
  <si>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</si>
  <si>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</si>
  <si>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</si>
  <si>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</si>
  <si>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</si>
  <si>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</si>
  <si>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</si>
  <si>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</si>
  <si>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</si>
  <si>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</si>
  <si>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</si>
  <si>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</si>
  <si>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</si>
  <si>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</si>
  <si>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</si>
  <si>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</si>
  <si>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</si>
  <si>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</si>
  <si>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</si>
  <si>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</si>
  <si>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</si>
  <si>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</si>
  <si>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</si>
  <si>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</si>
  <si>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</si>
  <si>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</si>
  <si>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</si>
  <si>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</si>
  <si>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</si>
  <si>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</si>
  <si>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</si>
  <si>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</si>
  <si>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</si>
  <si>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</si>
  <si>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</si>
  <si>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</si>
  <si>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</si>
  <si>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</si>
  <si>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</si>
  <si>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</si>
  <si>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</si>
  <si>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</si>
  <si>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</si>
  <si>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</si>
  <si>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</si>
  <si>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</si>
  <si>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</si>
  <si>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</si>
  <si>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</si>
  <si>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</si>
  <si>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</si>
  <si>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</si>
  <si>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</si>
  <si>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</si>
  <si>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</si>
  <si>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</si>
  <si>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</si>
  <si>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</si>
  <si>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</si>
  <si>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</si>
  <si>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</si>
  <si>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</si>
  <si>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</si>
  <si>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</si>
  <si>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</si>
  <si>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</si>
  <si>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</si>
  <si>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</si>
  <si>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</si>
  <si>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</si>
  <si>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</si>
  <si>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</si>
  <si>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</si>
  <si>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</si>
  <si>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</si>
  <si>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</si>
  <si>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</si>
  <si>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</si>
  <si>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</si>
  <si>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</si>
  <si>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</si>
  <si>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</si>
  <si>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</si>
  <si>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</si>
  <si>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</si>
  <si>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</si>
  <si>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</si>
  <si>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</si>
  <si>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</si>
  <si>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</si>
  <si>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</si>
  <si>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</si>
  <si>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</si>
  <si>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</si>
  <si>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</si>
  <si>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</si>
  <si>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</si>
  <si>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</si>
  <si>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</si>
  <si>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</si>
  <si>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</si>
  <si>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</si>
  <si>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</si>
  <si>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</si>
  <si>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</si>
  <si>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</si>
  <si>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</si>
  <si>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</si>
  <si>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</si>
  <si>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</si>
  <si>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</si>
  <si>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</si>
  <si>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</si>
  <si>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</si>
  <si>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</si>
  <si>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</si>
  <si>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</si>
  <si>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</si>
  <si>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</si>
  <si>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</si>
  <si>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</si>
  <si>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</si>
  <si>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</si>
  <si>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</si>
  <si>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</si>
  <si>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</si>
  <si>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</si>
  <si>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</si>
  <si>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</si>
  <si>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</si>
  <si>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</si>
  <si>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</si>
  <si>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</si>
  <si>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</si>
  <si>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</si>
  <si>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</si>
  <si>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</si>
  <si>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</si>
  <si>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</si>
  <si>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</si>
  <si>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</si>
  <si>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</si>
  <si>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</si>
  <si>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</si>
  <si>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</si>
  <si>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</si>
  <si>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</si>
  <si>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</si>
  <si>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</si>
  <si>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</si>
  <si>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</si>
  <si>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</si>
  <si>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</si>
  <si>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</si>
  <si>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</si>
  <si>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</si>
  <si>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</si>
  <si>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</si>
  <si>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</si>
  <si>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</si>
  <si>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</si>
  <si>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</si>
  <si>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</si>
  <si>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</si>
  <si>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</si>
  <si>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</si>
  <si>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</si>
  <si>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</si>
  <si>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</si>
  <si>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</si>
  <si>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</si>
  <si>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</si>
  <si>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</si>
  <si>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</si>
  <si>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</si>
  <si>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</si>
  <si>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</si>
  <si>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</si>
  <si>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</si>
  <si>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</si>
  <si>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</si>
  <si>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</si>
  <si>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</si>
  <si>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</si>
  <si>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</si>
  <si>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</si>
  <si>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</si>
  <si>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</si>
  <si>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</si>
  <si>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</si>
  <si>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</si>
  <si>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</si>
  <si>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</si>
  <si>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</si>
  <si>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</si>
  <si>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</si>
  <si>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</si>
  <si>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</si>
  <si>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</si>
  <si>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</si>
  <si>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</si>
  <si>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</si>
  <si>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</si>
  <si>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</si>
  <si>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</si>
  <si>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</si>
  <si>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</si>
  <si>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</si>
  <si>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</si>
  <si>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</si>
  <si>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</si>
  <si>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</si>
  <si>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</si>
  <si>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</si>
  <si>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</si>
  <si>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</si>
  <si>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</si>
  <si>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</si>
  <si>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</si>
  <si>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</si>
  <si>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</si>
  <si>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</si>
  <si>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</si>
  <si>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</si>
  <si>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</si>
  <si>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</si>
  <si>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</si>
  <si>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</si>
  <si>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</si>
  <si>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</si>
  <si>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</si>
  <si>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</si>
  <si>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</si>
  <si>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</si>
  <si>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</si>
  <si>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</si>
  <si>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</si>
  <si>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</si>
  <si>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</si>
  <si>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</si>
  <si>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</si>
  <si>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</si>
  <si>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</si>
  <si>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</si>
  <si>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</si>
  <si>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</si>
  <si>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</si>
  <si>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</si>
  <si>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</si>
  <si>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</si>
  <si>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</si>
  <si>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</si>
  <si>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</si>
  <si>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</si>
  <si>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</si>
  <si>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</si>
  <si>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</si>
  <si>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</si>
  <si>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</si>
  <si>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</si>
  <si>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</si>
  <si>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</si>
  <si>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</si>
  <si>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</si>
  <si>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</si>
  <si>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</si>
  <si>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</si>
  <si>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</si>
  <si>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</si>
  <si>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</si>
  <si>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</si>
  <si>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</si>
  <si>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</si>
  <si>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</si>
  <si>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</si>
  <si>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</si>
  <si>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</si>
  <si>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</si>
  <si>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</si>
  <si>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</si>
  <si>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</si>
  <si>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</si>
  <si>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</si>
  <si>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</si>
  <si>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</si>
  <si>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</si>
  <si>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</si>
  <si>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</si>
  <si>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</si>
  <si>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</si>
  <si>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</si>
  <si>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</si>
  <si>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</si>
  <si>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</si>
  <si>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</si>
  <si>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</si>
  <si>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</si>
  <si>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</si>
  <si>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</si>
  <si>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</si>
  <si>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</si>
  <si>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</si>
  <si>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</si>
  <si>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</si>
  <si>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</si>
  <si>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</si>
  <si>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</si>
  <si>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</si>
  <si>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</si>
  <si>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</si>
  <si>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</si>
  <si>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</si>
  <si>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</si>
  <si>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</si>
  <si>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</si>
  <si>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</si>
  <si>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</si>
  <si>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</si>
  <si>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</si>
  <si>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</si>
  <si>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</si>
  <si>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</si>
  <si>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</si>
  <si>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</si>
  <si>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</si>
  <si>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</si>
  <si>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</si>
  <si>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</si>
  <si>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</si>
  <si>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</si>
  <si>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</si>
  <si>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</si>
  <si>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</si>
  <si>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</si>
  <si>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</si>
  <si>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</si>
  <si>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</si>
  <si>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</si>
  <si>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</si>
  <si>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</si>
  <si>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</si>
  <si>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</si>
  <si>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</si>
  <si>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</si>
  <si>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</si>
  <si>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</si>
  <si>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</si>
  <si>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</si>
  <si>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</si>
  <si>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</si>
  <si>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</si>
  <si>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</si>
  <si>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</si>
  <si>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</si>
  <si>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</si>
  <si>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</si>
  <si>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</si>
  <si>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</si>
  <si>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</si>
  <si>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</si>
  <si>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</si>
  <si>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</si>
  <si>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</si>
  <si>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</si>
  <si>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</si>
  <si>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</si>
  <si>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</si>
  <si>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</si>
  <si>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</si>
  <si>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</si>
  <si>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</si>
  <si>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</si>
  <si>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</si>
  <si>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</si>
  <si>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</si>
  <si>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</si>
  <si>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</si>
  <si>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</si>
  <si>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</si>
  <si>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</si>
  <si>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</si>
  <si>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</si>
  <si>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</si>
  <si>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</si>
  <si>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</si>
  <si>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</si>
  <si>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</si>
  <si>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</si>
  <si>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</si>
  <si>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</si>
  <si>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</si>
  <si>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</si>
  <si>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</si>
  <si>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</si>
  <si>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</si>
  <si>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</si>
  <si>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</si>
  <si>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</si>
  <si>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</si>
  <si>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</si>
  <si>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</si>
  <si>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</si>
  <si>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</si>
  <si>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</si>
  <si>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</si>
  <si>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</si>
  <si>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</si>
  <si>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</si>
  <si>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</si>
  <si>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</si>
  <si>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</si>
  <si>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</si>
  <si>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</si>
  <si>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</si>
  <si>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</si>
  <si>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</si>
  <si>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</si>
  <si>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</si>
  <si>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</si>
  <si>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</si>
  <si>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</si>
  <si>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</si>
  <si>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</si>
  <si>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</si>
  <si>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</si>
  <si>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</si>
  <si>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</si>
  <si>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</si>
  <si>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</si>
  <si>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</si>
  <si>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</si>
  <si>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</si>
  <si>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</si>
  <si>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</si>
  <si>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</si>
  <si>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</si>
  <si>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</si>
  <si>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</si>
  <si>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</si>
  <si>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</si>
  <si>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</si>
  <si>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</si>
  <si>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</si>
  <si>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</si>
  <si>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</si>
  <si>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</si>
  <si>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</si>
  <si>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</si>
  <si>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</si>
  <si>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</si>
  <si>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</si>
  <si>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</si>
  <si>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</si>
  <si>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</si>
  <si>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</si>
  <si>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</si>
  <si>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</si>
  <si>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</si>
  <si>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</si>
  <si>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</si>
  <si>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</si>
  <si>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</si>
  <si>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</si>
  <si>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</si>
  <si>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</si>
  <si>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</si>
  <si>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</si>
  <si>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</si>
  <si>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</si>
  <si>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</si>
  <si>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</si>
  <si>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</si>
  <si>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</si>
  <si>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</si>
  <si>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</si>
  <si>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</si>
  <si>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</si>
  <si>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</si>
  <si>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</si>
  <si>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</si>
  <si>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</si>
  <si>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</si>
  <si>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</si>
  <si>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</si>
  <si>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</si>
  <si>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</si>
  <si>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</si>
  <si>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</si>
  <si>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</si>
  <si>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</si>
  <si>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</si>
  <si>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</si>
  <si>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</si>
  <si>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</si>
  <si>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</si>
  <si>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</si>
  <si>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</si>
  <si>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</si>
  <si>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</si>
  <si>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</si>
  <si>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</si>
  <si>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</si>
  <si>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</si>
  <si>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</si>
  <si>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</si>
  <si>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</si>
  <si>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</si>
  <si>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</si>
  <si>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</si>
  <si>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</si>
  <si>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</si>
  <si>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</si>
  <si>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</si>
  <si>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</si>
  <si>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</si>
  <si>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</si>
  <si>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</si>
  <si>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</si>
  <si>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</si>
  <si>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</si>
  <si>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</si>
  <si>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</si>
  <si>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</si>
  <si>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</si>
  <si>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</si>
  <si>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</si>
  <si>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</si>
  <si>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</si>
  <si>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</si>
  <si>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</si>
  <si>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</si>
  <si>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</si>
  <si>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</si>
  <si>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</si>
  <si>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</si>
  <si>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</si>
  <si>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</si>
  <si>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</si>
  <si>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</si>
  <si>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</si>
  <si>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</si>
  <si>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</si>
  <si>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</si>
  <si>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</si>
  <si>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</si>
  <si>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</si>
  <si>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</si>
  <si>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</si>
  <si>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</si>
  <si>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</si>
  <si>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</si>
  <si>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</si>
  <si>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</si>
  <si>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</si>
  <si>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</si>
  <si>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</si>
  <si>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</si>
  <si>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</si>
  <si>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</si>
  <si>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</si>
  <si>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</si>
  <si>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</si>
  <si>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</si>
  <si>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</si>
  <si>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</si>
  <si>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</si>
  <si>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</si>
  <si>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</si>
  <si>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</si>
  <si>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</si>
  <si>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</si>
  <si>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</si>
  <si>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</si>
  <si>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</si>
  <si>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</si>
  <si>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</si>
  <si>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</si>
  <si>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</si>
  <si>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</si>
  <si>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</si>
  <si>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</si>
  <si>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</si>
  <si>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</si>
  <si>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</si>
  <si>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</si>
  <si>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</si>
  <si>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</si>
  <si>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</si>
  <si>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</si>
  <si>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</si>
  <si>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</si>
  <si>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</si>
  <si>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</si>
  <si>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</si>
  <si>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</si>
  <si>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</si>
  <si>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</si>
  <si>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</si>
  <si>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</si>
  <si>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</si>
  <si>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</si>
  <si>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</si>
  <si>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</si>
  <si>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</si>
  <si>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</si>
  <si>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</si>
  <si>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</si>
  <si>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</si>
  <si>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</si>
  <si>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</si>
  <si>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</si>
  <si>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</si>
  <si>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</si>
  <si>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</si>
  <si>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</si>
  <si>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</si>
  <si>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</si>
  <si>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</si>
  <si>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</si>
  <si>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</si>
  <si>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</si>
  <si>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</si>
  <si>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</si>
  <si>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</si>
  <si>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</si>
  <si>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</si>
  <si>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</si>
  <si>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</si>
  <si>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</si>
  <si>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</si>
  <si>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</si>
  <si>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</si>
  <si>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</si>
  <si>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</si>
  <si>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</si>
  <si>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</si>
  <si>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</si>
  <si>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</si>
  <si>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</si>
  <si>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</si>
  <si>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</si>
  <si>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</si>
  <si>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</si>
  <si>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</si>
  <si>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</si>
  <si>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</si>
  <si>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</si>
  <si>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</si>
  <si>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</si>
  <si>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</si>
  <si>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</si>
  <si>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</si>
  <si>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</si>
  <si>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</si>
  <si>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</si>
  <si>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</si>
  <si>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</si>
  <si>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</si>
  <si>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</si>
  <si>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</si>
  <si>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</si>
  <si>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</si>
  <si>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</si>
  <si>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</si>
  <si>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</si>
  <si>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</si>
  <si>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</si>
  <si>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</si>
  <si>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</si>
  <si>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</si>
  <si>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</si>
  <si>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</si>
  <si>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</si>
  <si>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</si>
  <si>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</si>
  <si>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</si>
  <si>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</si>
  <si>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</si>
  <si>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</si>
  <si>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</si>
  <si>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</si>
  <si>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</si>
  <si>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</si>
  <si>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</si>
  <si>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</si>
  <si>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</si>
  <si>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</si>
  <si>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</si>
  <si>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</si>
  <si>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</si>
  <si>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</si>
  <si>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</si>
  <si>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</si>
  <si>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</si>
  <si>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</si>
  <si>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</si>
  <si>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</si>
  <si>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</si>
  <si>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</si>
  <si>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</si>
  <si>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</si>
  <si>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</si>
  <si>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</si>
  <si>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</si>
  <si>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</si>
  <si>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</si>
  <si>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</si>
  <si>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</si>
  <si>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</si>
  <si>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</si>
  <si>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</si>
  <si>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</si>
  <si>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</si>
  <si>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</si>
  <si>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</si>
  <si>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</si>
  <si>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</si>
  <si>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</si>
  <si>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</si>
  <si>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</si>
  <si>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</si>
  <si>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</si>
  <si>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</si>
  <si>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</si>
  <si>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</si>
  <si>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</si>
  <si>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</si>
  <si>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</si>
  <si>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</si>
  <si>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</si>
  <si>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</si>
  <si>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</si>
  <si>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</si>
  <si>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</si>
  <si>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</si>
  <si>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</si>
  <si>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</si>
  <si>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</si>
  <si>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</si>
  <si>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</si>
  <si>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</si>
  <si>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</si>
  <si>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</si>
  <si>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</si>
  <si>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</si>
  <si>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</si>
  <si>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</si>
  <si>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</si>
  <si>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</si>
  <si>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</si>
  <si>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</si>
  <si>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</si>
  <si>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</si>
  <si>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</si>
  <si>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</si>
  <si>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</si>
  <si>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</si>
  <si>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</si>
  <si>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</si>
  <si>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</si>
  <si>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</si>
  <si>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</si>
  <si>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</si>
  <si>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</si>
  <si>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</si>
  <si>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</si>
  <si>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</si>
  <si>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</si>
  <si>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</si>
  <si>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</si>
  <si>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</si>
  <si>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</si>
  <si>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</si>
  <si>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</si>
  <si>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</si>
  <si>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</si>
  <si>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</si>
  <si>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</si>
  <si>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</si>
  <si>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</si>
  <si>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</si>
  <si>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</si>
  <si>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</si>
  <si>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</si>
  <si>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</si>
  <si>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</si>
  <si>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</si>
  <si>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</si>
  <si>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</si>
  <si>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</si>
  <si>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</si>
  <si>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</si>
  <si>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</si>
  <si>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</si>
  <si>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</si>
  <si>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</si>
  <si>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</si>
  <si>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</si>
  <si>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</si>
  <si>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</si>
  <si>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</si>
  <si>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</si>
  <si>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</si>
  <si>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</si>
  <si>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</si>
  <si>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</si>
  <si>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</si>
  <si>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</si>
  <si>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</si>
  <si>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</si>
  <si>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</si>
  <si>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</si>
  <si>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</si>
  <si>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</si>
  <si>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</si>
  <si>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</si>
  <si>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</si>
  <si>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</si>
  <si>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</si>
  <si>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</si>
  <si>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</si>
  <si>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</si>
  <si>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</si>
  <si>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</si>
  <si>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</si>
  <si>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</si>
  <si>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</si>
  <si>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</si>
  <si>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</si>
  <si>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</si>
  <si>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</si>
  <si>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</si>
  <si>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</si>
  <si>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</si>
  <si>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</si>
  <si>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</si>
  <si>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</si>
  <si>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</si>
  <si>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</si>
  <si>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</si>
  <si>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</si>
  <si>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</si>
  <si>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</si>
  <si>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</si>
  <si>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</si>
  <si>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</si>
  <si>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</si>
  <si>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</si>
  <si>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</si>
  <si>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</si>
  <si>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</si>
  <si>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</si>
  <si>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</si>
  <si>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</si>
  <si>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</si>
  <si>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</si>
  <si>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</si>
  <si>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</si>
  <si>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</si>
  <si>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</si>
  <si>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</si>
  <si>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</si>
  <si>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</si>
  <si>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</si>
  <si>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</si>
  <si>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</si>
  <si>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</si>
  <si>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</si>
  <si>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</si>
  <si>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</si>
  <si>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</si>
  <si>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</si>
  <si>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</si>
  <si>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</si>
  <si>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</si>
  <si>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</si>
  <si>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</si>
  <si>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</si>
  <si>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</si>
  <si>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</si>
  <si>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</si>
  <si>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</si>
  <si>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</si>
  <si>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</si>
  <si>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</si>
  <si>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</si>
  <si>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</si>
  <si>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</si>
  <si>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</si>
  <si>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</si>
  <si>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</si>
  <si>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</si>
  <si>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</si>
  <si>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</si>
  <si>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</si>
  <si>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</si>
  <si>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</si>
  <si>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</si>
  <si>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</si>
  <si>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</si>
  <si>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</si>
  <si>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</si>
  <si>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</si>
  <si>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</si>
  <si>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</si>
  <si>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</si>
  <si>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</si>
  <si>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</si>
  <si>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</si>
  <si>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</si>
  <si>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</si>
  <si>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</si>
  <si>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</si>
  <si>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</si>
  <si>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</si>
  <si>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</si>
  <si>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</si>
  <si>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</si>
  <si>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</si>
  <si>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</si>
  <si>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</si>
  <si>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</si>
  <si>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</si>
  <si>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</si>
  <si>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</si>
  <si>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</si>
  <si>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</si>
  <si>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</si>
  <si>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</si>
  <si>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</si>
  <si>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</si>
  <si>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</si>
  <si>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</si>
  <si>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</si>
  <si>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</si>
  <si>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</si>
  <si>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</si>
  <si>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</si>
  <si>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</si>
  <si>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</si>
  <si>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</si>
  <si>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</si>
  <si>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</si>
  <si>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</si>
  <si>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</si>
  <si>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</si>
  <si>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</si>
  <si>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</si>
  <si>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</si>
  <si>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</si>
  <si>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</si>
  <si>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</si>
  <si>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</si>
  <si>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</si>
  <si>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</si>
  <si>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</si>
  <si>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</si>
  <si>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</si>
  <si>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</si>
  <si>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</si>
  <si>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</si>
  <si>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</si>
  <si>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</si>
  <si>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</si>
  <si>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</si>
  <si>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</si>
  <si>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</si>
  <si>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</si>
  <si>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</si>
  <si>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</si>
  <si>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</si>
  <si>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</si>
  <si>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</si>
  <si>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</si>
  <si>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</si>
  <si>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</si>
  <si>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</si>
  <si>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</si>
  <si>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</si>
  <si>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</si>
  <si>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</si>
  <si>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</si>
  <si>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</si>
  <si>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</si>
  <si>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</si>
  <si>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</si>
  <si>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</si>
  <si>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</si>
  <si>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</si>
  <si>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</si>
  <si>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</si>
  <si>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</si>
  <si>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</si>
  <si>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</si>
  <si>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</si>
  <si>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</si>
  <si>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</si>
  <si>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</si>
  <si>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</si>
  <si>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</si>
  <si>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</si>
  <si>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</si>
  <si>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</si>
  <si>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</si>
  <si>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</si>
  <si>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</si>
  <si>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</si>
  <si>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</si>
  <si>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</si>
  <si>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</si>
  <si>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</si>
  <si>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</si>
  <si>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</si>
  <si>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</si>
  <si>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</si>
  <si>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</si>
  <si>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</si>
  <si>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</si>
  <si>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</si>
  <si>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</si>
  <si>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</si>
  <si>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</si>
  <si>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</si>
  <si>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</si>
  <si>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</si>
  <si>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</si>
  <si>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</si>
  <si>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</si>
  <si>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</si>
  <si>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</si>
  <si>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</si>
  <si>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</si>
  <si>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</si>
  <si>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</si>
  <si>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</si>
  <si>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</si>
  <si>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</si>
  <si>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</si>
  <si>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</si>
  <si>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</si>
  <si>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</si>
  <si>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</si>
  <si>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</si>
  <si>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</si>
  <si>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</si>
  <si>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</si>
  <si>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</si>
  <si>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</si>
  <si>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</si>
  <si>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</si>
  <si>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</si>
  <si>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</si>
  <si>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</si>
  <si>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</si>
  <si>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</si>
  <si>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</si>
  <si>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</si>
  <si>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</si>
  <si>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</si>
  <si>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</si>
  <si>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</si>
  <si>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</si>
  <si>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</si>
  <si>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</si>
  <si>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</si>
  <si>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</si>
  <si>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</si>
  <si>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</si>
  <si>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</si>
  <si>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</si>
  <si>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</si>
  <si>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</si>
  <si>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</si>
  <si>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</si>
  <si>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</si>
  <si>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</si>
  <si>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</si>
  <si>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</si>
  <si>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</si>
  <si>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</si>
  <si>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</si>
  <si>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</si>
  <si>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</si>
  <si>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</si>
  <si>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</si>
  <si>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</si>
  <si>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</si>
  <si>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</si>
  <si>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</si>
  <si>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</si>
  <si>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</si>
  <si>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</si>
  <si>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</si>
  <si>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</si>
  <si>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</si>
  <si>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</si>
  <si>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</si>
  <si>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</si>
  <si>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</si>
  <si>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</si>
  <si>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</si>
  <si>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</si>
  <si>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</si>
  <si>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</si>
  <si>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</si>
  <si>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</si>
  <si>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</si>
  <si>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</si>
  <si>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</si>
  <si>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</si>
  <si>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</si>
  <si>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</si>
  <si>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</si>
  <si>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</si>
  <si>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</si>
  <si>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</si>
  <si>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</si>
  <si>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</si>
  <si>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</si>
  <si>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</si>
  <si>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</si>
  <si>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</si>
  <si>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</si>
  <si>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</si>
  <si>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</si>
  <si>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</si>
  <si>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</si>
  <si>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</si>
  <si>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</si>
  <si>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</si>
  <si>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</si>
  <si>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</si>
  <si>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</si>
  <si>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</si>
  <si>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</si>
  <si>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</si>
  <si>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</si>
  <si>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</si>
  <si>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</si>
  <si>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</si>
  <si>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</si>
  <si>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</si>
  <si>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</si>
  <si>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</si>
  <si>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</si>
  <si>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</si>
  <si>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</si>
  <si>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</si>
  <si>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</si>
  <si>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</si>
  <si>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</si>
  <si>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</si>
  <si>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</si>
  <si>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</si>
  <si>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</si>
  <si>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</si>
  <si>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</si>
  <si>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</si>
  <si>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</si>
  <si>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</si>
  <si>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</si>
  <si>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</si>
  <si>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</si>
  <si>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</si>
  <si>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</si>
  <si>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</si>
  <si>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</si>
  <si>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</si>
  <si>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</si>
  <si>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</si>
  <si>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</si>
  <si>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</si>
  <si>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</si>
  <si>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</si>
  <si>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</si>
  <si>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</si>
  <si>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</si>
  <si>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</si>
  <si>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</si>
  <si>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</si>
  <si>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</si>
  <si>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</si>
  <si>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</si>
  <si>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</si>
  <si>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</si>
  <si>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</si>
  <si>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</si>
  <si>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</si>
  <si>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</si>
  <si>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</si>
  <si>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</si>
  <si>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</si>
  <si>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</si>
  <si>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</si>
  <si>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</si>
  <si>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</si>
  <si>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</si>
  <si>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</si>
  <si>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</si>
  <si>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</si>
  <si>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</si>
  <si>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</si>
  <si>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</si>
  <si>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</si>
  <si>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</si>
  <si>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</si>
  <si>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</si>
  <si>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</si>
  <si>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</si>
  <si>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</si>
  <si>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</si>
  <si>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</si>
  <si>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</si>
  <si>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</si>
  <si>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</si>
  <si>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</si>
  <si>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</si>
  <si>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</si>
  <si>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</si>
  <si>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</si>
  <si>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</si>
  <si>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</si>
  <si>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</si>
  <si>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</si>
  <si>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</si>
  <si>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</si>
  <si>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</si>
  <si>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</si>
  <si>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</si>
  <si>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</si>
  <si>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</si>
  <si>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</si>
  <si>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</si>
  <si>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</si>
  <si>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</si>
  <si>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</si>
  <si>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</si>
  <si>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</si>
  <si>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</si>
  <si>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</si>
  <si>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</si>
  <si>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</si>
  <si>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</si>
  <si>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</si>
  <si>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</si>
  <si>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</si>
  <si>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</si>
  <si>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</si>
  <si>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</si>
  <si>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</si>
  <si>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</si>
  <si>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</si>
  <si>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</si>
  <si>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</si>
  <si>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</si>
  <si>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</si>
  <si>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</si>
  <si>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</si>
  <si>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</si>
  <si>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</si>
  <si>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</si>
  <si>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</si>
  <si>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</si>
  <si>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</si>
  <si>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</si>
  <si>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</si>
  <si>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</si>
  <si>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</si>
  <si>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</si>
  <si>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</si>
  <si>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</si>
  <si>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</si>
  <si>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</si>
  <si>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</si>
  <si>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</si>
  <si>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</si>
  <si>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</si>
  <si>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</si>
  <si>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</si>
  <si>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</si>
  <si>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</si>
  <si>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</si>
  <si>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</si>
  <si>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</si>
  <si>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</si>
  <si>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</si>
  <si>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</si>
  <si>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</si>
  <si>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</si>
  <si>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</si>
  <si>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</si>
  <si>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</si>
  <si>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</si>
  <si>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</si>
  <si>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</si>
  <si>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</si>
  <si>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</si>
  <si>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</si>
  <si>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</si>
  <si>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</si>
  <si>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</si>
  <si>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</si>
  <si>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</si>
  <si>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</si>
  <si>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</si>
  <si>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</si>
  <si>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</si>
  <si>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</si>
  <si>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</si>
  <si>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</si>
  <si>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</si>
  <si>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</si>
  <si>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</si>
  <si>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</si>
  <si>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</si>
  <si>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</si>
  <si>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</si>
  <si>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</si>
  <si>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</si>
  <si>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</si>
  <si>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</si>
  <si>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</si>
  <si>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</si>
  <si>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</si>
  <si>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</si>
  <si>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</si>
  <si>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</si>
  <si>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</si>
  <si>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</si>
  <si>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</si>
  <si>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</si>
  <si>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</si>
  <si>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</si>
  <si>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</si>
  <si>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</si>
  <si>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</si>
  <si>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</si>
  <si>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</si>
  <si>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</si>
  <si>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</si>
  <si>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</si>
  <si>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</si>
  <si>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</si>
  <si>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</si>
  <si>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</si>
  <si>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</si>
  <si>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</si>
  <si>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</si>
  <si>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</si>
  <si>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</si>
  <si>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</si>
  <si>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</si>
  <si>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</si>
  <si>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</si>
  <si>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</si>
  <si>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</si>
  <si>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</si>
  <si>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</si>
  <si>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</si>
  <si>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</si>
  <si>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</si>
  <si>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</si>
  <si>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</si>
  <si>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</si>
  <si>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</si>
  <si>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</si>
  <si>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</si>
  <si>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</si>
  <si>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</si>
  <si>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</si>
  <si>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</si>
  <si>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</si>
  <si>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</si>
  <si>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</si>
  <si>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</si>
  <si>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</si>
  <si>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</si>
  <si>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</si>
  <si>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</si>
  <si>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</si>
  <si>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</si>
  <si>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</si>
  <si>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</si>
  <si>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</si>
  <si>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</si>
  <si>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</si>
  <si>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</si>
  <si>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</si>
  <si>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</si>
  <si>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</si>
  <si>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</si>
  <si>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</si>
  <si>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</si>
  <si>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</si>
  <si>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</si>
  <si>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</si>
  <si>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</si>
  <si>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</si>
  <si>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</si>
  <si>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</si>
  <si>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</si>
  <si>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</si>
  <si>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</si>
  <si>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</si>
  <si>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</si>
  <si>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</si>
  <si>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</si>
  <si>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</si>
  <si>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</si>
  <si>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</si>
  <si>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</si>
  <si>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</si>
  <si>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</si>
  <si>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</si>
  <si>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</si>
  <si>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</si>
  <si>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</si>
  <si>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</si>
  <si>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</si>
  <si>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</si>
  <si>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</si>
  <si>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</si>
  <si>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</si>
  <si>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</si>
  <si>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</si>
  <si>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</si>
  <si>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</si>
  <si>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</si>
  <si>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</si>
  <si>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</si>
  <si>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</si>
  <si>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</si>
  <si>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</si>
  <si>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</si>
  <si>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</si>
  <si>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</si>
  <si>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</si>
  <si>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</si>
  <si>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</si>
  <si>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</si>
  <si>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</si>
  <si>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</si>
  <si>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</si>
  <si>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</si>
  <si>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</si>
  <si>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</si>
  <si>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</si>
  <si>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</si>
  <si>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</si>
  <si>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</si>
  <si>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</si>
  <si>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</si>
  <si>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</si>
  <si>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</si>
  <si>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</si>
  <si>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</si>
  <si>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</si>
  <si>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</si>
  <si>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</si>
  <si>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</si>
  <si>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</si>
  <si>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</si>
  <si>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</si>
  <si>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</si>
  <si>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</si>
  <si>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</si>
  <si>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</si>
  <si>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</si>
  <si>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</si>
  <si>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</si>
  <si>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</si>
  <si>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</si>
  <si>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</si>
  <si>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</si>
  <si>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</si>
  <si>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</si>
  <si>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</si>
  <si>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</si>
  <si>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</si>
  <si>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</si>
  <si>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</si>
  <si>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</si>
  <si>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</si>
  <si>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</si>
  <si>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</si>
  <si>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</si>
  <si>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</si>
  <si>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</si>
  <si>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</si>
  <si>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</si>
  <si>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</si>
  <si>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</si>
  <si>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</si>
  <si>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</si>
  <si>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</si>
  <si>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</si>
  <si>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</si>
  <si>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</si>
  <si>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</si>
  <si>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</si>
  <si>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</si>
  <si>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</si>
  <si>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</si>
  <si>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</si>
  <si>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</si>
  <si>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</si>
  <si>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</si>
  <si>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</si>
  <si>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</si>
  <si>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</si>
  <si>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</si>
  <si>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</si>
  <si>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</si>
  <si>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</si>
  <si>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</si>
  <si>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</si>
  <si>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</si>
  <si>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</si>
  <si>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</si>
  <si>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</si>
  <si>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</si>
  <si>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</si>
  <si>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</si>
  <si>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</si>
  <si>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</si>
  <si>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</si>
  <si>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</si>
  <si>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</si>
  <si>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</si>
  <si>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</si>
  <si>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</si>
  <si>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</si>
  <si>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</si>
  <si>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</si>
  <si>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</si>
  <si>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</si>
  <si>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</si>
  <si>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</si>
  <si>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</si>
  <si>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</si>
  <si>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</si>
  <si>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</si>
  <si>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</si>
  <si>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</si>
  <si>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</si>
  <si>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</si>
  <si>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</si>
  <si>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</si>
  <si>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</si>
  <si>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</si>
  <si>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</si>
  <si>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</si>
  <si>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</si>
  <si>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</si>
  <si>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</si>
  <si>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</si>
  <si>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</si>
  <si>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</si>
  <si>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</si>
  <si>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</si>
  <si>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</si>
  <si>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</si>
  <si>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</si>
  <si>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</si>
  <si>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</si>
  <si>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</si>
  <si>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</si>
  <si>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</si>
  <si>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</si>
  <si>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</si>
  <si>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</si>
  <si>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</si>
  <si>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</si>
  <si>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</si>
  <si>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</si>
  <si>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</si>
  <si>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</si>
  <si>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</si>
  <si>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</si>
  <si>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</si>
  <si>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</si>
  <si>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</si>
  <si>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</si>
  <si>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</si>
  <si>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</si>
  <si>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</si>
  <si>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</si>
  <si>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</si>
  <si>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</si>
  <si>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</si>
  <si>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</si>
  <si>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</si>
  <si>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</si>
  <si>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</si>
  <si>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</si>
  <si>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</si>
  <si>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</si>
  <si>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</si>
  <si>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</si>
  <si>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</si>
  <si>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</si>
  <si>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</si>
  <si>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</si>
  <si>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</si>
  <si>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</si>
  <si>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</si>
  <si>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</si>
  <si>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</si>
  <si>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</si>
  <si>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</si>
  <si>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</si>
  <si>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</si>
  <si>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</si>
  <si>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</si>
  <si>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</si>
  <si>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</si>
  <si>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</si>
  <si>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</si>
  <si>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</si>
  <si>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</si>
  <si>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</si>
  <si>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</si>
  <si>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</si>
  <si>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</si>
  <si>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</si>
  <si>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</si>
  <si>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</si>
  <si>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</si>
  <si>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</si>
  <si>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</si>
  <si>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</si>
  <si>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</si>
  <si>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</si>
  <si>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</si>
  <si>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</si>
  <si>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</si>
  <si>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</si>
  <si>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</si>
  <si>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</si>
  <si>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</si>
  <si>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</si>
  <si>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</si>
  <si>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</si>
  <si>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</si>
  <si>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</si>
  <si>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</si>
  <si>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</si>
  <si>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</si>
  <si>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</si>
  <si>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</si>
  <si>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</si>
  <si>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</si>
  <si>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</si>
  <si>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</si>
  <si>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</si>
  <si>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</si>
  <si>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</si>
  <si>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</si>
  <si>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</si>
  <si>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</si>
  <si>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</si>
  <si>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</si>
  <si>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</si>
  <si>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</si>
  <si>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</si>
  <si>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</si>
  <si>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</si>
  <si>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</si>
  <si>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</si>
  <si>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</si>
  <si>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</si>
  <si>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</si>
  <si>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</si>
  <si>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</si>
  <si>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</si>
  <si>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</si>
  <si>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</si>
  <si>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</si>
  <si>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</si>
  <si>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</si>
  <si>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</si>
  <si>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</si>
  <si>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</si>
  <si>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</si>
  <si>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</si>
  <si>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</si>
  <si>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</si>
  <si>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</si>
  <si>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</si>
  <si>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</si>
  <si>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</si>
  <si>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</si>
  <si>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</si>
  <si>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</si>
  <si>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</si>
  <si>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</si>
  <si>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</si>
  <si>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</si>
  <si>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</si>
  <si>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</si>
  <si>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</si>
  <si>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</si>
  <si>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</si>
  <si>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</si>
  <si>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</si>
  <si>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</si>
  <si>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</si>
  <si>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</si>
  <si>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</si>
  <si>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</si>
  <si>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</si>
  <si>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</si>
  <si>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</si>
  <si>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</si>
  <si>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</si>
  <si>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</si>
  <si>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</si>
  <si>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</si>
  <si>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</si>
  <si>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</si>
  <si>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</si>
  <si>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</si>
  <si>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</si>
  <si>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</si>
  <si>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</si>
  <si>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</si>
  <si>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</si>
  <si>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</si>
  <si>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</si>
  <si>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</si>
  <si>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</si>
  <si>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</si>
  <si>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</si>
  <si>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</si>
  <si>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</si>
  <si>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</si>
  <si>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</si>
  <si>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</si>
  <si>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</si>
  <si>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</si>
  <si>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</si>
  <si>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</si>
  <si>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</si>
  <si>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</si>
  <si>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</si>
  <si>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</si>
  <si>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</si>
  <si>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</si>
  <si>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</si>
  <si>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</si>
  <si>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</si>
  <si>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</si>
  <si>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</si>
  <si>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</si>
  <si>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</si>
  <si>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</si>
  <si>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</si>
  <si>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</si>
  <si>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</si>
  <si>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</si>
  <si>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</si>
  <si>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</si>
  <si>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</si>
  <si>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</si>
  <si>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</si>
  <si>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</si>
  <si>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</si>
  <si>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</si>
  <si>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</si>
  <si>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</si>
  <si>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</si>
  <si>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</si>
  <si>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</si>
  <si>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</si>
  <si>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</si>
  <si>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</si>
  <si>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</si>
  <si>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</si>
  <si>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</si>
  <si>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</si>
  <si>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</si>
  <si>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</si>
  <si>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</si>
  <si>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</si>
  <si>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</si>
  <si>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</si>
  <si>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</si>
  <si>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</si>
  <si>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</si>
  <si>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</si>
  <si>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</si>
  <si>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</si>
  <si>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</si>
  <si>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</si>
  <si>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</si>
  <si>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</si>
  <si>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</si>
  <si>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</si>
  <si>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</si>
  <si>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</si>
  <si>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</si>
  <si>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</si>
  <si>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</si>
  <si>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</si>
  <si>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</si>
  <si>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</si>
  <si>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</si>
  <si>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</si>
  <si>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</si>
  <si>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</si>
  <si>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</si>
  <si>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</si>
  <si>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</si>
  <si>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</si>
  <si>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</si>
  <si>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</si>
  <si>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</si>
  <si>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</si>
  <si>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</si>
  <si>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</si>
  <si>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</si>
  <si>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</si>
  <si>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</si>
  <si>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</si>
  <si>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</si>
  <si>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</si>
  <si>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</si>
  <si>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</si>
  <si>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</si>
  <si>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</si>
  <si>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</si>
  <si>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</si>
  <si>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</si>
  <si>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</si>
  <si>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</si>
  <si>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</si>
  <si>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</si>
  <si>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</si>
  <si>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</si>
  <si>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</si>
  <si>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</si>
  <si>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</si>
  <si>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</si>
  <si>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</si>
  <si>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</si>
  <si>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</si>
  <si>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</si>
  <si>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</si>
  <si>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</si>
  <si>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</si>
  <si>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</si>
  <si>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</si>
  <si>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</si>
  <si>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</si>
  <si>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</si>
  <si>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</si>
  <si>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</si>
  <si>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</si>
  <si>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</si>
  <si>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</si>
  <si>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</si>
  <si>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</si>
  <si>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</si>
  <si>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</si>
  <si>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</si>
  <si>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</si>
  <si>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</si>
  <si>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</si>
  <si>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</si>
  <si>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</si>
  <si>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</si>
  <si>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</si>
  <si>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</si>
  <si>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</si>
  <si>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</si>
  <si>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</si>
  <si>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</si>
  <si>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</si>
  <si>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</si>
  <si>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</si>
  <si>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</si>
  <si>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</si>
  <si>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</si>
  <si>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</si>
  <si>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</si>
  <si>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</si>
  <si>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</si>
  <si>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</si>
  <si>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</si>
  <si>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</si>
  <si>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</si>
  <si>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</si>
  <si>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</si>
  <si>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</si>
  <si>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</si>
  <si>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</si>
  <si>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</si>
  <si>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</si>
  <si>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</si>
  <si>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</si>
  <si>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</si>
  <si>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</si>
  <si>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</si>
  <si>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</si>
  <si>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</si>
  <si>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</si>
  <si>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</si>
  <si>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</si>
  <si>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</si>
  <si>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</si>
  <si>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</si>
  <si>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</si>
  <si>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</si>
  <si>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</si>
  <si>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</si>
  <si>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</si>
  <si>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</si>
  <si>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</si>
  <si>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</si>
  <si>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</si>
  <si>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</si>
  <si>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</si>
  <si>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</si>
  <si>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</si>
  <si>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</si>
  <si>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</si>
  <si>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</si>
  <si>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</si>
  <si>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</si>
  <si>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</si>
  <si>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</si>
  <si>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</si>
  <si>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</si>
  <si>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</si>
  <si>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</si>
  <si>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</si>
  <si>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</si>
  <si>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</si>
  <si>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</si>
  <si>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</si>
  <si>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</si>
  <si>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</si>
  <si>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</si>
  <si>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</si>
  <si>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</si>
  <si>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</si>
  <si>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</si>
  <si>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</si>
  <si>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</si>
  <si>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</si>
  <si>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</si>
  <si>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</si>
  <si>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</si>
  <si>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</si>
  <si>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</si>
  <si>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</si>
  <si>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</si>
  <si>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</si>
  <si>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</si>
  <si>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</si>
  <si>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</si>
  <si>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</si>
  <si>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</si>
  <si>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</si>
  <si>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</si>
  <si>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</si>
  <si>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</si>
  <si>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</si>
  <si>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</si>
  <si>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</si>
  <si>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</si>
  <si>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</si>
  <si>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</si>
  <si>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</si>
  <si>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</si>
  <si>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</si>
  <si>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</si>
  <si>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</si>
  <si>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</si>
  <si>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</si>
  <si>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</si>
  <si>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</si>
  <si>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</si>
  <si>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</si>
  <si>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</si>
  <si>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</si>
  <si>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</si>
  <si>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</si>
  <si>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</si>
  <si>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</si>
  <si>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</si>
  <si>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</si>
  <si>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</si>
  <si>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</si>
  <si>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</si>
  <si>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</si>
  <si>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</si>
  <si>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</si>
  <si>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</si>
  <si>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</si>
  <si>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</si>
  <si>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</si>
  <si>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</si>
  <si>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</si>
  <si>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</si>
  <si>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</si>
  <si>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</si>
  <si>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</si>
  <si>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</si>
  <si>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</si>
  <si>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</si>
  <si>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</si>
  <si>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</si>
  <si>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</si>
  <si>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</si>
  <si>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</si>
  <si>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</si>
  <si>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</si>
  <si>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</si>
  <si>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</si>
  <si>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</si>
  <si>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</si>
  <si>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</si>
  <si>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</si>
  <si>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</si>
  <si>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</si>
  <si>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</si>
  <si>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</si>
  <si>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</si>
  <si>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</si>
  <si>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</si>
  <si>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</si>
  <si>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</si>
  <si>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</si>
  <si>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</si>
  <si>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</si>
  <si>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</si>
  <si>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</si>
  <si>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</si>
  <si>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</si>
  <si>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</si>
  <si>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</si>
  <si>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</si>
  <si>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</si>
  <si>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</si>
  <si>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</si>
  <si>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</si>
  <si>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</si>
  <si>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</si>
  <si>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</si>
  <si>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</si>
  <si>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</si>
  <si>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</si>
  <si>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</si>
  <si>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</si>
  <si>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</si>
  <si>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</si>
  <si>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</si>
  <si>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</si>
  <si>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</si>
  <si>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</si>
  <si>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</si>
  <si>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</si>
  <si>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</si>
  <si>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</si>
  <si>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</si>
  <si>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</si>
  <si>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</si>
  <si>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</si>
  <si>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</si>
  <si>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</si>
  <si>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</si>
  <si>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</si>
  <si>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</si>
  <si>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</si>
  <si>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</si>
  <si>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</si>
  <si>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</si>
  <si>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</si>
  <si>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</si>
  <si>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</si>
  <si>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</si>
  <si>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</si>
  <si>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</si>
  <si>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</si>
  <si>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</si>
  <si>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</si>
  <si>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</si>
  <si>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</si>
  <si>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</si>
  <si>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</si>
  <si>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</si>
  <si>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</si>
  <si>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</si>
  <si>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</si>
  <si>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</si>
  <si>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</si>
  <si>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</si>
  <si>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</si>
  <si>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</si>
  <si>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</si>
  <si>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</si>
  <si>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</si>
  <si>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</si>
  <si>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</si>
  <si>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</si>
  <si>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</si>
  <si>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</si>
  <si>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</si>
  <si>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</si>
  <si>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</si>
  <si>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</si>
  <si>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</si>
  <si>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</si>
  <si>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</si>
  <si>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</si>
  <si>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</si>
  <si>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</si>
  <si>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</si>
  <si>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</si>
  <si>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</si>
  <si>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</si>
  <si>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</si>
  <si>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</si>
  <si>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</si>
  <si>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</si>
  <si>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</si>
  <si>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</si>
  <si>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</si>
  <si>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</si>
  <si>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</si>
  <si>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</si>
  <si>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</si>
  <si>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</si>
  <si>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</si>
  <si>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</si>
  <si>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</si>
  <si>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</si>
  <si>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</si>
  <si>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</si>
  <si>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</si>
  <si>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</si>
  <si>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</si>
  <si>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</si>
  <si>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</si>
  <si>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</si>
  <si>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</si>
  <si>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</si>
  <si>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</si>
  <si>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</si>
  <si>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</si>
  <si>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</si>
  <si>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</si>
  <si>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</si>
  <si>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</si>
  <si>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</si>
  <si>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</si>
  <si>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</si>
  <si>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</si>
  <si>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</si>
  <si>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</si>
  <si>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</si>
  <si>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</si>
  <si>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</si>
  <si>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</si>
  <si>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</si>
  <si>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</si>
  <si>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</si>
  <si>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</si>
  <si>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</si>
  <si>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</si>
  <si>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</si>
  <si>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</si>
  <si>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</si>
  <si>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</si>
  <si>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</si>
  <si>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</si>
  <si>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</si>
  <si>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</si>
  <si>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</si>
  <si>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</si>
  <si>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</si>
  <si>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</si>
  <si>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</si>
  <si>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</si>
  <si>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</si>
  <si>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</si>
  <si>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</si>
  <si>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</si>
  <si>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</si>
  <si>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</si>
  <si>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</si>
  <si>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</si>
  <si>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</si>
  <si>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</si>
  <si>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</si>
  <si>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</si>
  <si>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</si>
  <si>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</si>
  <si>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</si>
  <si>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</si>
  <si>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</si>
  <si>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</si>
  <si>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</si>
  <si>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</si>
  <si>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</si>
  <si>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</si>
  <si>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</si>
  <si>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</si>
  <si>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</si>
  <si>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</si>
  <si>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</si>
  <si>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</si>
  <si>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</si>
  <si>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</si>
  <si>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</si>
  <si>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</si>
  <si>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</si>
  <si>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</si>
  <si>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</si>
  <si>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</si>
  <si>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</si>
  <si>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</si>
  <si>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</si>
  <si>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</si>
  <si>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</si>
  <si>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</si>
  <si>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</si>
  <si>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</si>
  <si>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</si>
  <si>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</si>
  <si>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</si>
  <si>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</si>
  <si>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</si>
  <si>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</si>
  <si>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</si>
  <si>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</si>
  <si>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</si>
  <si>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</si>
  <si>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</si>
  <si>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</si>
  <si>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</si>
  <si>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</si>
  <si>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</si>
  <si>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</si>
  <si>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</si>
  <si>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</si>
  <si>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</si>
  <si>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</si>
  <si>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</si>
  <si>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</si>
  <si>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</si>
  <si>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</si>
  <si>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</si>
  <si>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</si>
  <si>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</si>
  <si>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</si>
  <si>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</si>
  <si>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</si>
  <si>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</si>
  <si>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</si>
  <si>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</si>
  <si>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</si>
  <si>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</si>
  <si>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</si>
  <si>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</si>
  <si>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</si>
  <si>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</si>
  <si>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</si>
  <si>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</si>
  <si>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</si>
  <si>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</si>
  <si>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</si>
  <si>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</si>
  <si>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</si>
  <si>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</si>
  <si>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</si>
  <si>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</si>
  <si>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</si>
  <si>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</si>
  <si>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</si>
  <si>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</si>
  <si>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</si>
  <si>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</si>
  <si>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</si>
  <si>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</si>
  <si>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</si>
  <si>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</si>
  <si>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</si>
  <si>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</si>
  <si>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</si>
  <si>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</si>
  <si>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</si>
  <si>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</si>
  <si>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</si>
  <si>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</si>
  <si>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</si>
  <si>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</si>
  <si>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</si>
  <si>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</si>
  <si>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</si>
  <si>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</si>
  <si>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</si>
  <si>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</si>
  <si>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</si>
  <si>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</si>
  <si>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</si>
  <si>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</si>
  <si>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</si>
  <si>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</si>
  <si>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</si>
  <si>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</si>
  <si>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</si>
  <si>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</si>
  <si>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</si>
  <si>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</si>
  <si>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</si>
  <si>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</si>
  <si>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</si>
  <si>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</si>
  <si>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</si>
  <si>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</si>
  <si>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</si>
  <si>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</si>
  <si>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</si>
  <si>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</si>
  <si>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</si>
  <si>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</si>
  <si>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</si>
  <si>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</si>
  <si>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</si>
  <si>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</si>
  <si>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</si>
  <si>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</si>
  <si>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</si>
  <si>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</si>
  <si>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</si>
  <si>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</si>
  <si>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</si>
  <si>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</si>
  <si>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</si>
  <si>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</si>
  <si>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</si>
  <si>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</si>
  <si>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</si>
  <si>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</si>
  <si>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</si>
  <si>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</si>
  <si>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</si>
  <si>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</si>
  <si>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</si>
  <si>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</si>
  <si>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</si>
  <si>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</si>
  <si>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</si>
  <si>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</si>
  <si>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</si>
  <si>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</si>
  <si>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</si>
  <si>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</si>
  <si>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</si>
  <si>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</si>
  <si>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</si>
  <si>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</si>
  <si>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</si>
  <si>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</si>
  <si>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</si>
  <si>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</si>
  <si>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</si>
  <si>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</si>
  <si>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</si>
  <si>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</si>
  <si>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</si>
  <si>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</si>
  <si>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</si>
  <si>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</si>
  <si>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</si>
  <si>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</si>
  <si>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</si>
  <si>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</si>
  <si>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</si>
  <si>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</si>
  <si>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</si>
  <si>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</si>
  <si>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</si>
  <si>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</si>
  <si>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</si>
  <si>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</si>
  <si>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</si>
  <si>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</si>
  <si>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</si>
  <si>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</si>
  <si>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</si>
  <si>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</si>
  <si>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</si>
  <si>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</si>
  <si>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</si>
  <si>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</si>
  <si>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</si>
  <si>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</si>
  <si>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</si>
  <si>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</si>
  <si>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</si>
  <si>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</si>
  <si>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</si>
  <si>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</si>
  <si>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</si>
  <si>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</si>
  <si>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</si>
  <si>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</si>
  <si>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</si>
  <si>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</si>
  <si>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</si>
  <si>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</si>
  <si>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</si>
  <si>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</si>
  <si>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</si>
  <si>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</si>
  <si>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</si>
  <si>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</si>
  <si>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</si>
  <si>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</si>
  <si>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</si>
  <si>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</si>
  <si>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</si>
  <si>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</si>
  <si>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</si>
  <si>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</si>
  <si>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</si>
  <si>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</si>
  <si>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</si>
  <si>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</si>
  <si>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</si>
  <si>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</si>
  <si>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</si>
  <si>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</si>
  <si>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</si>
  <si>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</si>
  <si>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</si>
  <si>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</si>
  <si>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</si>
  <si>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</si>
  <si>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</si>
  <si>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</si>
  <si>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</si>
  <si>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</si>
  <si>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</si>
  <si>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</si>
  <si>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</si>
  <si>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</si>
  <si>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</si>
  <si>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</si>
  <si>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</si>
  <si>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</si>
  <si>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</si>
  <si>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</si>
  <si>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</si>
  <si>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</si>
  <si>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</si>
  <si>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</si>
  <si>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</si>
  <si>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</si>
  <si>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</si>
  <si>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</si>
  <si>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</si>
  <si>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</si>
  <si>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</si>
  <si>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</si>
  <si>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</si>
  <si>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</si>
  <si>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</si>
  <si>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</si>
  <si>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</si>
  <si>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</si>
  <si>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</si>
  <si>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</si>
  <si>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</si>
  <si>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</si>
  <si>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</si>
  <si>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</si>
  <si>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</si>
  <si>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</si>
  <si>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</si>
  <si>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</si>
  <si>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</si>
  <si>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</si>
  <si>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</si>
  <si>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</si>
  <si>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</si>
  <si>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</si>
  <si>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</si>
  <si>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</si>
  <si>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</si>
  <si>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</si>
  <si>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</si>
  <si>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</si>
  <si>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</si>
  <si>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</si>
  <si>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</si>
  <si>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</si>
  <si>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</si>
  <si>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</si>
  <si>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</si>
  <si>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</si>
  <si>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</si>
  <si>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</si>
  <si>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</si>
  <si>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</si>
  <si>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</si>
  <si>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</si>
  <si>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</si>
  <si>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</si>
  <si>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</si>
  <si>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</si>
  <si>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</si>
  <si>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</si>
  <si>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</si>
  <si>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</si>
  <si>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</si>
  <si>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</si>
  <si>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</si>
  <si>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</si>
  <si>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</si>
  <si>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</si>
  <si>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</si>
  <si>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</si>
  <si>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</si>
  <si>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</si>
  <si>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</si>
  <si>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</si>
  <si>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</si>
  <si>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</si>
  <si>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</si>
  <si>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</si>
  <si>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</si>
  <si>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</si>
  <si>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</si>
  <si>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</si>
  <si>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</si>
  <si>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</si>
  <si>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</si>
  <si>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</si>
  <si>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</si>
  <si>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</si>
  <si>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</si>
  <si>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</si>
  <si>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</si>
  <si>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</si>
  <si>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</si>
  <si>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</si>
  <si>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</si>
  <si>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</si>
  <si>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</si>
  <si>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</si>
  <si>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</si>
  <si>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</si>
  <si>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</si>
  <si>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</si>
  <si>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</si>
  <si>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</si>
  <si>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</si>
  <si>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</si>
  <si>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</si>
  <si>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</si>
  <si>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</si>
  <si>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</si>
  <si>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</si>
  <si>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</si>
  <si>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</si>
  <si>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</si>
  <si>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</si>
  <si>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</si>
  <si>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</si>
  <si>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</si>
  <si>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</si>
  <si>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</si>
  <si>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</si>
  <si>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</si>
  <si>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</si>
  <si>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</si>
  <si>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</si>
  <si>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</si>
  <si>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</si>
  <si>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</si>
  <si>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</si>
  <si>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</si>
  <si>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</si>
  <si>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</si>
  <si>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</si>
  <si>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</si>
  <si>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</si>
  <si>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</si>
  <si>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</si>
  <si>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</si>
  <si>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</si>
  <si>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</si>
  <si>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</si>
  <si>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</si>
  <si>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</si>
  <si>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</si>
  <si>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</si>
  <si>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</si>
  <si>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</si>
  <si>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</si>
  <si>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</si>
  <si>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</si>
  <si>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</si>
  <si>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</si>
  <si>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</si>
  <si>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</si>
  <si>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</si>
  <si>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</si>
  <si>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</si>
  <si>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</si>
  <si>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</si>
  <si>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</si>
  <si>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</si>
  <si>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</si>
  <si>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</si>
  <si>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</si>
  <si>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</si>
  <si>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</si>
  <si>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</si>
  <si>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</si>
  <si>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</si>
  <si>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</si>
  <si>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</si>
  <si>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</si>
  <si>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</si>
  <si>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</si>
  <si>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</si>
  <si>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</si>
  <si>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</si>
  <si>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</si>
  <si>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</si>
  <si>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</si>
  <si>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</si>
  <si>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</si>
  <si>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</si>
  <si>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</si>
  <si>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</si>
  <si>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</si>
  <si>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</si>
  <si>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</si>
  <si>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</si>
  <si>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</si>
  <si>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</si>
  <si>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</si>
  <si>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</si>
  <si>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</si>
  <si>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</si>
  <si>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</si>
  <si>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</si>
  <si>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</si>
  <si>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</si>
  <si>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</si>
  <si>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</si>
  <si>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</si>
  <si>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</si>
  <si>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</si>
  <si>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</si>
  <si>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</si>
  <si>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</si>
  <si>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</si>
  <si>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</si>
  <si>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</si>
  <si>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</si>
  <si>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</si>
  <si>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</si>
  <si>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</si>
  <si>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</si>
  <si>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</si>
  <si>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</si>
  <si>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</si>
  <si>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</si>
  <si>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</si>
  <si>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</si>
  <si>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</si>
  <si>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</si>
  <si>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</si>
  <si>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</si>
  <si>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</si>
  <si>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</si>
  <si>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</si>
  <si>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</si>
  <si>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</si>
  <si>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</si>
  <si>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</si>
  <si>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</si>
  <si>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</si>
  <si>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</si>
  <si>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</si>
  <si>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</si>
  <si>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</si>
  <si>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</si>
  <si>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</si>
  <si>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</si>
  <si>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</si>
  <si>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</si>
  <si>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</si>
  <si>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</si>
  <si>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</si>
  <si>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</si>
  <si>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</si>
  <si>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</si>
  <si>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</si>
  <si>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</si>
  <si>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</si>
  <si>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</si>
  <si>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</si>
  <si>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</si>
  <si>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</si>
  <si>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</si>
  <si>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</si>
  <si>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</si>
  <si>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</si>
  <si>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</si>
  <si>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</si>
  <si>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</si>
  <si>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</si>
  <si>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</si>
  <si>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</si>
  <si>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</si>
  <si>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</si>
  <si>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</si>
  <si>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</si>
  <si>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</si>
  <si>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</si>
  <si>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</si>
  <si>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</si>
  <si>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</si>
  <si>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</si>
  <si>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</si>
  <si>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</si>
  <si>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</si>
  <si>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</si>
  <si>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</si>
  <si>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</si>
  <si>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</si>
  <si>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</si>
  <si>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</si>
  <si>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</si>
  <si>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</si>
  <si>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</si>
  <si>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</si>
  <si>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</si>
  <si>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</si>
  <si>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</si>
  <si>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</si>
  <si>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</si>
  <si>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</si>
  <si>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</si>
  <si>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</si>
  <si>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</si>
  <si>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</si>
  <si>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</si>
  <si>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</si>
  <si>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</si>
  <si>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</si>
  <si>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</si>
  <si>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</si>
  <si>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</si>
  <si>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</si>
  <si>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</si>
  <si>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</si>
  <si>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</si>
  <si>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</si>
  <si>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</si>
  <si>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</si>
  <si>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</si>
  <si>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</si>
  <si>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</si>
  <si>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</si>
  <si>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</si>
  <si>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</si>
  <si>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</si>
  <si>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</si>
  <si>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</si>
  <si>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</si>
  <si>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</si>
  <si>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</si>
  <si>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</si>
  <si>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</si>
  <si>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</si>
  <si>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</si>
  <si>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</si>
  <si>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</si>
  <si>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</si>
  <si>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</si>
  <si>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</si>
  <si>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</si>
  <si>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</si>
  <si>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</si>
  <si>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</si>
  <si>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</si>
  <si>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</si>
  <si>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</si>
  <si>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</si>
  <si>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</si>
  <si>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</si>
  <si>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</si>
  <si>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</si>
  <si>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</si>
  <si>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</si>
  <si>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</si>
  <si>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</si>
  <si>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</si>
  <si>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</si>
  <si>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</si>
  <si>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</si>
  <si>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</si>
  <si>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</si>
  <si>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</si>
  <si>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</si>
  <si>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</si>
  <si>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</si>
  <si>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</si>
  <si>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</si>
  <si>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</si>
  <si>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</si>
  <si>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</si>
  <si>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</si>
  <si>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</si>
  <si>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</si>
  <si>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</si>
  <si>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</si>
  <si>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</si>
  <si>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</si>
  <si>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</si>
  <si>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</si>
  <si>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</si>
  <si>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</si>
  <si>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</si>
  <si>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</si>
  <si>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</si>
  <si>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</si>
  <si>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</si>
  <si>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</si>
  <si>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</si>
  <si>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</si>
  <si>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</si>
  <si>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</si>
  <si>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</si>
  <si>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</si>
  <si>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</si>
  <si>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</si>
  <si>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</si>
  <si>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</si>
  <si>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</si>
  <si>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</si>
  <si>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</si>
  <si>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</si>
  <si>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</si>
  <si>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</si>
  <si>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</si>
  <si>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</si>
  <si>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</si>
  <si>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</si>
  <si>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</si>
  <si>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</si>
  <si>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</si>
  <si>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</si>
  <si>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</si>
  <si>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</si>
  <si>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</si>
  <si>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</si>
  <si>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</si>
  <si>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</si>
  <si>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</si>
  <si>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</si>
  <si>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</si>
  <si>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</si>
  <si>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</si>
  <si>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</si>
  <si>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</si>
  <si>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</si>
  <si>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</si>
  <si>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</si>
  <si>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</si>
  <si>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</si>
  <si>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</si>
  <si>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</si>
  <si>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</si>
  <si>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</si>
  <si>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</si>
  <si>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</si>
  <si>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</si>
  <si>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</si>
  <si>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</si>
  <si>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</si>
  <si>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</si>
  <si>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</si>
  <si>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</si>
  <si>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</si>
  <si>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</si>
  <si>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</si>
  <si>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</si>
  <si>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</si>
  <si>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</si>
  <si>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</si>
  <si>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</si>
  <si>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</si>
  <si>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</si>
  <si>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</si>
  <si>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</si>
  <si>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</si>
  <si>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</si>
  <si>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</si>
  <si>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</si>
  <si>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</si>
  <si>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</si>
  <si>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</si>
  <si>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</si>
  <si>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</si>
  <si>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</si>
  <si>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</si>
  <si>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</si>
  <si>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</si>
  <si>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</si>
  <si>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</si>
  <si>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</si>
  <si>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</si>
  <si>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</si>
  <si>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</si>
  <si>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</si>
  <si>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</si>
  <si>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</si>
  <si>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</si>
  <si>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</si>
  <si>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</si>
  <si>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</si>
  <si>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</si>
  <si>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</si>
  <si>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</si>
  <si>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</si>
  <si>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</si>
  <si>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</si>
  <si>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</si>
  <si>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</si>
  <si>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</si>
  <si>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</si>
  <si>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</si>
  <si>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</si>
  <si>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</si>
  <si>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</si>
  <si>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</si>
  <si>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</si>
  <si>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</si>
  <si>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</si>
  <si>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</si>
  <si>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</si>
  <si>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</si>
  <si>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</si>
  <si>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</si>
  <si>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</si>
  <si>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</si>
  <si>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</si>
  <si>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</si>
  <si>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</si>
  <si>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</si>
  <si>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</si>
  <si>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</si>
  <si>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</si>
  <si>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</si>
  <si>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</si>
  <si>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</si>
  <si>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</si>
  <si>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</si>
  <si>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</si>
  <si>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</si>
  <si>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</si>
  <si>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</si>
  <si>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</si>
  <si>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</si>
  <si>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</si>
  <si>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</si>
  <si>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</si>
  <si>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</si>
  <si>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</si>
  <si>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</si>
  <si>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</si>
  <si>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</si>
  <si>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</si>
  <si>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</si>
  <si>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</si>
  <si>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</si>
  <si>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</si>
  <si>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</si>
  <si>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</si>
  <si>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</si>
  <si>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</si>
  <si>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</si>
  <si>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</si>
  <si>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</si>
  <si>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</si>
  <si>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</si>
  <si>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</si>
  <si>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</si>
  <si>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</si>
  <si>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</si>
  <si>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</si>
  <si>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</si>
  <si>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</si>
  <si>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</si>
  <si>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</si>
  <si>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</si>
  <si>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</si>
  <si>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</si>
  <si>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</si>
  <si>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</si>
  <si>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</si>
  <si>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</si>
  <si>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</si>
  <si>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</si>
  <si>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</si>
  <si>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</si>
  <si>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</si>
  <si>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</si>
  <si>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</si>
  <si>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</si>
  <si>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</si>
  <si>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</si>
  <si>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</si>
  <si>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</si>
  <si>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</si>
  <si>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</si>
  <si>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</si>
  <si>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</si>
  <si>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</si>
  <si>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</si>
  <si>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</si>
  <si>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</si>
  <si>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</si>
  <si>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</si>
  <si>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</si>
  <si>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</si>
  <si>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</si>
  <si>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</si>
  <si>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</si>
  <si>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</si>
  <si>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</si>
  <si>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</si>
  <si>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</si>
  <si>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</si>
  <si>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</si>
  <si>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</si>
  <si>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</si>
  <si>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</si>
  <si>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</si>
  <si>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</si>
  <si>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</si>
  <si>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</si>
  <si>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</si>
  <si>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</si>
  <si>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</si>
  <si>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</si>
  <si>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</si>
  <si>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</si>
  <si>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</si>
  <si>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</si>
  <si>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</si>
  <si>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</si>
  <si>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</si>
  <si>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</si>
  <si>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</si>
  <si>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</si>
  <si>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</si>
  <si>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</si>
  <si>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</si>
  <si>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</si>
  <si>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</si>
  <si>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</si>
  <si>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</si>
  <si>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</si>
  <si>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</si>
  <si>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</si>
  <si>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</si>
  <si>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</si>
  <si>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</si>
  <si>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</si>
  <si>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</si>
  <si>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</si>
  <si>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</si>
  <si>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</si>
  <si>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</si>
  <si>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</si>
  <si>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</si>
  <si>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</si>
  <si>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</si>
  <si>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</si>
  <si>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</si>
  <si>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</si>
  <si>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</si>
  <si>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</si>
  <si>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</si>
  <si>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</si>
  <si>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</si>
  <si>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</si>
  <si>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</si>
  <si>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</si>
  <si>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</si>
  <si>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</si>
  <si>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</si>
  <si>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</si>
  <si>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</si>
  <si>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</si>
  <si>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</si>
  <si>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</si>
  <si>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</si>
  <si>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</si>
  <si>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</si>
  <si>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</si>
  <si>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</si>
  <si>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</si>
  <si>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</si>
  <si>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</si>
  <si>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</si>
  <si>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</si>
  <si>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</si>
  <si>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</si>
  <si>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</si>
  <si>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</si>
  <si>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</si>
  <si>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</si>
  <si>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</si>
  <si>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</si>
  <si>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</si>
  <si>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</si>
  <si>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</si>
  <si>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</si>
  <si>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</si>
  <si>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</si>
  <si>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</si>
  <si>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</si>
  <si>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</si>
  <si>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</si>
  <si>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</si>
  <si>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</si>
  <si>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</si>
  <si>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</si>
  <si>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</si>
  <si>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</si>
  <si>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</si>
  <si>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</si>
  <si>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</si>
  <si>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</si>
  <si>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</si>
  <si>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</si>
  <si>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</si>
  <si>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</si>
  <si>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</si>
  <si>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</si>
  <si>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</si>
  <si>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</si>
  <si>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</si>
  <si>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</si>
  <si>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</si>
  <si>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</si>
  <si>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</si>
  <si>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</si>
  <si>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</si>
  <si>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</si>
  <si>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</si>
  <si>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</si>
  <si>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</si>
  <si>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</si>
  <si>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</si>
  <si>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</si>
  <si>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</si>
  <si>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</si>
  <si>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</si>
  <si>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</si>
  <si>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</si>
  <si>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</si>
  <si>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</si>
  <si>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</si>
  <si>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</si>
  <si>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</si>
  <si>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</si>
  <si>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</si>
  <si>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</si>
  <si>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</si>
  <si>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</si>
  <si>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</si>
  <si>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</si>
  <si>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</si>
  <si>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</si>
  <si>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</si>
  <si>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</si>
  <si>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</si>
  <si>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</si>
  <si>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</si>
  <si>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</si>
  <si>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</si>
  <si>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</si>
  <si>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</si>
  <si>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</si>
  <si>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</si>
  <si>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</si>
  <si>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</si>
  <si>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</si>
  <si>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</si>
  <si>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</si>
  <si>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</si>
  <si>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</si>
  <si>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</si>
  <si>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</si>
  <si>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</si>
  <si>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</si>
  <si>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</si>
  <si>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</si>
  <si>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</si>
  <si>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</si>
  <si>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</si>
  <si>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</si>
  <si>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</si>
  <si>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</si>
  <si>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</si>
  <si>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</si>
  <si>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</si>
  <si>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</si>
  <si>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</si>
  <si>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</si>
  <si>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</si>
  <si>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</si>
  <si>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</si>
  <si>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</si>
  <si>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</si>
  <si>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</si>
  <si>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</si>
  <si>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</si>
  <si>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</si>
  <si>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</si>
  <si>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</si>
  <si>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</si>
  <si>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</si>
  <si>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</si>
  <si>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</si>
  <si>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</si>
  <si>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</si>
  <si>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</si>
  <si>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</si>
  <si>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</si>
  <si>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</si>
  <si>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</si>
  <si>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</si>
  <si>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</si>
  <si>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</si>
  <si>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</si>
  <si>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</si>
  <si>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</si>
  <si>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</si>
  <si>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</si>
  <si>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</si>
  <si>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</si>
  <si>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</si>
  <si>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</si>
  <si>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</si>
  <si>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</si>
  <si>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</si>
  <si>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</si>
  <si>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</si>
  <si>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</si>
  <si>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</si>
  <si>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</si>
  <si>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</si>
  <si>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</si>
  <si>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</si>
  <si>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</si>
  <si>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</si>
  <si>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</si>
  <si>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</si>
  <si>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</si>
  <si>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</si>
  <si>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</si>
  <si>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</si>
  <si>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</si>
  <si>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</si>
  <si>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</si>
  <si>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</si>
  <si>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</si>
  <si>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</si>
  <si>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</si>
  <si>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</si>
  <si>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</si>
  <si>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</si>
  <si>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</si>
  <si>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</si>
  <si>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</si>
  <si>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</si>
  <si>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</si>
  <si>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</si>
  <si>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</si>
  <si>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</si>
  <si>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</si>
  <si>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</si>
  <si>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</si>
  <si>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</si>
  <si>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</si>
  <si>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</si>
  <si>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</si>
  <si>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</si>
  <si>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</si>
  <si>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</si>
  <si>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</si>
  <si>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</si>
  <si>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</si>
  <si>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</si>
  <si>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</si>
  <si>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</si>
  <si>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</si>
  <si>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</si>
  <si>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</si>
  <si>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</si>
  <si>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</si>
  <si>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</si>
  <si>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</si>
  <si>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</si>
  <si>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</si>
  <si>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</si>
  <si>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</si>
  <si>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</si>
  <si>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</si>
  <si>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</si>
  <si>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</si>
  <si>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</si>
  <si>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</si>
  <si>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</si>
  <si>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</si>
  <si>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</si>
  <si>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</si>
  <si>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</si>
  <si>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</si>
  <si>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</si>
  <si>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</si>
  <si>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</si>
  <si>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</si>
  <si>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</si>
  <si>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</si>
  <si>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</si>
  <si>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</si>
  <si>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</si>
  <si>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</si>
  <si>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</si>
  <si>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</si>
  <si>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</si>
  <si>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</si>
  <si>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</si>
  <si>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</si>
  <si>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</si>
  <si>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</si>
  <si>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</si>
  <si>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</si>
  <si>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</si>
  <si>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</si>
  <si>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</si>
  <si>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</si>
  <si>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</si>
  <si>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</si>
  <si>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</si>
  <si>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</si>
  <si>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</si>
  <si>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</si>
  <si>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</si>
  <si>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</si>
  <si>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</si>
  <si>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</si>
  <si>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</si>
  <si>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</si>
  <si>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</si>
  <si>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</si>
  <si>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</si>
  <si>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</si>
  <si>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</si>
  <si>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</si>
  <si>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</si>
  <si>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</si>
  <si>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</si>
  <si>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</si>
  <si>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</si>
  <si>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</si>
  <si>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</si>
  <si>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</si>
  <si>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</si>
  <si>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</si>
  <si>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</si>
  <si>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</si>
  <si>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</si>
  <si>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</si>
  <si>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</si>
  <si>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</si>
  <si>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</si>
  <si>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</si>
  <si>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</si>
  <si>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</si>
  <si>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</si>
  <si>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</si>
  <si>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</si>
  <si>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</si>
  <si>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</si>
  <si>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</si>
  <si>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</si>
  <si>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</si>
  <si>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</si>
  <si>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</si>
  <si>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</si>
  <si>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</si>
  <si>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</si>
  <si>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</si>
  <si>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</si>
  <si>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</si>
  <si>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</si>
  <si>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</si>
  <si>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</si>
  <si>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</si>
  <si>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</si>
  <si>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</si>
  <si>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</si>
  <si>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</si>
  <si>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</si>
  <si>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</si>
  <si>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</si>
  <si>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</si>
  <si>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</si>
  <si>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</si>
  <si>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</si>
  <si>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</si>
  <si>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</si>
  <si>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</si>
  <si>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</si>
  <si>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</si>
  <si>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</si>
  <si>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</si>
  <si>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</si>
  <si>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</si>
  <si>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</si>
  <si>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</si>
  <si>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</si>
  <si>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</si>
  <si>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</si>
  <si>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</si>
  <si>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</si>
  <si>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</si>
  <si>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</si>
  <si>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</si>
  <si>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</si>
  <si>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</si>
  <si>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</si>
  <si>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</si>
  <si>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</si>
  <si>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</si>
  <si>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</si>
  <si>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</si>
  <si>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</si>
  <si>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</si>
  <si>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</si>
  <si>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</si>
  <si>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</si>
  <si>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</si>
  <si>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</si>
  <si>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</si>
  <si>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</si>
  <si>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</si>
  <si>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</si>
  <si>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</si>
  <si>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</si>
  <si>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</si>
  <si>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</si>
  <si>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</si>
  <si>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</si>
  <si>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</si>
  <si>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</si>
  <si>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</si>
  <si>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</si>
  <si>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</si>
  <si>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</si>
  <si>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</si>
  <si>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</si>
  <si>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</si>
  <si>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</si>
  <si>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</si>
  <si>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</si>
  <si>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</si>
  <si>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</si>
  <si>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</si>
  <si>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</si>
  <si>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</si>
  <si>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</si>
  <si>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</si>
  <si>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</si>
  <si>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</si>
  <si>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</si>
  <si>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</si>
  <si>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</si>
  <si>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</si>
  <si>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</si>
  <si>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</si>
  <si>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</si>
  <si>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</si>
  <si>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</si>
  <si>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</si>
  <si>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</si>
  <si>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</si>
  <si>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</si>
  <si>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</si>
  <si>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</si>
  <si>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</si>
  <si>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</si>
  <si>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</si>
  <si>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</si>
  <si>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</si>
  <si>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</si>
  <si>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</si>
  <si>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</si>
  <si>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</si>
  <si>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</si>
  <si>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</si>
  <si>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</si>
  <si>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</si>
  <si>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</si>
  <si>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</si>
  <si>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</si>
  <si>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</si>
  <si>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</si>
  <si>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</si>
  <si>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</si>
  <si>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</si>
  <si>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</si>
  <si>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</si>
  <si>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</si>
  <si>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</si>
  <si>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</si>
  <si>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</si>
  <si>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</si>
  <si>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</si>
  <si>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</si>
  <si>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</si>
  <si>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</si>
  <si>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</si>
  <si>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</si>
  <si>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</si>
  <si>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</si>
  <si>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</si>
  <si>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</si>
  <si>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</si>
  <si>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</si>
  <si>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</si>
  <si>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</si>
  <si>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</si>
  <si>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</si>
  <si>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</si>
  <si>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</si>
  <si>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</si>
  <si>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</si>
  <si>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</si>
  <si>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</si>
  <si>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</si>
  <si>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</si>
  <si>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</si>
  <si>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</si>
  <si>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</si>
  <si>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</si>
  <si>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</si>
  <si>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</si>
  <si>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</si>
  <si>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</si>
  <si>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</si>
  <si>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</si>
  <si>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</si>
  <si>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</si>
  <si>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</si>
  <si>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</si>
  <si>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</si>
  <si>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</si>
  <si>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</si>
  <si>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</si>
  <si>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</si>
  <si>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</si>
  <si>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</si>
  <si>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</si>
  <si>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</si>
  <si>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</si>
  <si>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</si>
  <si>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</si>
  <si>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</si>
  <si>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</si>
  <si>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</si>
  <si>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</si>
  <si>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</si>
  <si>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</si>
  <si>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</si>
  <si>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</si>
  <si>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</si>
  <si>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</si>
  <si>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</si>
  <si>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</si>
  <si>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</si>
  <si>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</si>
  <si>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</si>
  <si>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</si>
  <si>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</si>
  <si>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</si>
  <si>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</si>
  <si>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</si>
  <si>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</si>
  <si>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</si>
  <si>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</si>
  <si>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</si>
  <si>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</si>
  <si>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</si>
  <si>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</si>
  <si>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</si>
  <si>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</si>
  <si>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</si>
  <si>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</si>
  <si>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</si>
  <si>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</si>
  <si>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</si>
  <si>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</si>
  <si>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</si>
  <si>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</si>
  <si>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</si>
  <si>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</si>
  <si>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</si>
  <si>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</si>
  <si>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</si>
  <si>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</si>
  <si>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</si>
  <si>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</si>
  <si>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</si>
  <si>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</si>
  <si>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</si>
  <si>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</si>
  <si>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</si>
  <si>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</si>
  <si>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</si>
  <si>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</si>
  <si>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</si>
  <si>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</si>
  <si>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</si>
  <si>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</si>
  <si>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</si>
  <si>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</si>
  <si>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</si>
  <si>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</si>
  <si>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</si>
  <si>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</si>
  <si>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</si>
  <si>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</si>
  <si>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</si>
  <si>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</si>
  <si>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</si>
  <si>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</si>
  <si>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</si>
  <si>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</si>
  <si>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</si>
  <si>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</si>
  <si>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</si>
  <si>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</si>
  <si>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</si>
  <si>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</si>
  <si>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</si>
  <si>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</si>
  <si>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</si>
  <si>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</si>
  <si>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</si>
  <si>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</si>
  <si>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</si>
  <si>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</si>
  <si>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</si>
  <si>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</si>
  <si>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</si>
  <si>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</si>
  <si>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</si>
  <si>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</si>
  <si>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</si>
  <si>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</si>
  <si>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</si>
  <si>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</si>
  <si>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</si>
  <si>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</si>
  <si>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</si>
  <si>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</si>
  <si>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</si>
  <si>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</si>
  <si>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</si>
  <si>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</si>
  <si>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</si>
  <si>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</si>
  <si>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</si>
  <si>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</si>
  <si>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</si>
  <si>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</si>
  <si>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</si>
  <si>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</si>
  <si>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</si>
  <si>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</si>
  <si>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</si>
  <si>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</si>
  <si>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</si>
  <si>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</si>
  <si>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</si>
  <si>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</si>
  <si>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</si>
  <si>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</si>
  <si>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</si>
  <si>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</si>
  <si>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</si>
  <si>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</si>
  <si>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</si>
  <si>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</si>
  <si>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</si>
  <si>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</si>
  <si>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</si>
  <si>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</si>
  <si>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</si>
  <si>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</si>
  <si>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</si>
  <si>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</si>
  <si>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</si>
  <si>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</si>
  <si>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</si>
  <si>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</si>
  <si>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</si>
  <si>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</si>
  <si>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</si>
  <si>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</si>
  <si>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</si>
  <si>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</si>
  <si>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</si>
  <si>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</si>
  <si>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</si>
  <si>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</si>
  <si>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</si>
  <si>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</si>
  <si>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</si>
  <si>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</si>
  <si>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</si>
  <si>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</si>
  <si>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</si>
  <si>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</si>
  <si>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</si>
  <si>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</si>
  <si>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</si>
  <si>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</si>
  <si>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</si>
  <si>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</si>
  <si>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</si>
  <si>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</si>
  <si>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</si>
  <si>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</si>
  <si>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</si>
  <si>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</si>
  <si>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</si>
  <si>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</si>
  <si>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</si>
  <si>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</si>
  <si>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</si>
  <si>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</si>
  <si>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</si>
  <si>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</si>
  <si>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</si>
  <si>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</si>
  <si>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</si>
  <si>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</si>
  <si>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</si>
  <si>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</si>
  <si>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</si>
  <si>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</si>
  <si>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</si>
  <si>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</si>
  <si>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</si>
  <si>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</si>
  <si>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</si>
  <si>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</si>
  <si>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</si>
  <si>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</si>
  <si>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</si>
  <si>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</si>
  <si>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</si>
  <si>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</si>
  <si>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</si>
  <si>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</si>
  <si>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</si>
  <si>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</si>
  <si>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</si>
  <si>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</si>
  <si>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</si>
  <si>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</si>
  <si>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</si>
  <si>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</si>
  <si>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</si>
  <si>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</si>
  <si>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</si>
  <si>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</si>
  <si>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</si>
  <si>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</si>
  <si>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</si>
  <si>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</si>
  <si>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</si>
  <si>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</si>
  <si>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</si>
  <si>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</si>
  <si>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</si>
  <si>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</si>
  <si>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</si>
  <si>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</si>
  <si>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</si>
  <si>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</si>
  <si>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</si>
  <si>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</si>
  <si>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</si>
  <si>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</si>
  <si>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</si>
  <si>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</si>
  <si>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</si>
  <si>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</si>
  <si>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</si>
  <si>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</si>
  <si>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</si>
  <si>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</si>
  <si>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</si>
  <si>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</si>
  <si>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</si>
  <si>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</si>
  <si>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</si>
  <si>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</si>
  <si>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</si>
  <si>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</si>
  <si>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</si>
  <si>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</si>
  <si>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</si>
  <si>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</si>
  <si>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</si>
  <si>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</si>
  <si>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</si>
  <si>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</si>
  <si>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</si>
  <si>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</si>
  <si>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</si>
  <si>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</si>
  <si>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</si>
  <si>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</si>
  <si>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</si>
  <si>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</si>
  <si>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</si>
  <si>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</si>
  <si>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</si>
  <si>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</si>
  <si>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</si>
  <si>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</si>
  <si>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</si>
  <si>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</si>
  <si>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</si>
  <si>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</si>
  <si>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</si>
  <si>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</si>
  <si>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</si>
  <si>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</si>
  <si>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</si>
  <si>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</si>
  <si>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</si>
  <si>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</si>
  <si>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</si>
  <si>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</si>
  <si>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</si>
  <si>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</si>
  <si>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</si>
  <si>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</si>
  <si>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</si>
  <si>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</si>
  <si>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</si>
  <si>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</si>
  <si>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</si>
  <si>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</si>
  <si>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</si>
  <si>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</si>
  <si>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</si>
  <si>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</si>
  <si>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</si>
  <si>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</si>
  <si>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</si>
  <si>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</si>
  <si>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</si>
  <si>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</si>
  <si>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</si>
  <si>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</si>
  <si>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</si>
  <si>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</si>
  <si>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</si>
  <si>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</si>
  <si>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</si>
  <si>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</si>
  <si>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</si>
  <si>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</si>
  <si>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</si>
  <si>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</si>
  <si>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</si>
  <si>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</si>
  <si>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</si>
  <si>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</si>
  <si>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</si>
  <si>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</si>
  <si>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</si>
  <si>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</si>
  <si>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</si>
  <si>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</si>
  <si>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</si>
  <si>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</si>
  <si>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</si>
  <si>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</si>
  <si>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</si>
  <si>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</si>
  <si>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</si>
  <si>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</si>
  <si>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</si>
  <si>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</si>
  <si>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</si>
  <si>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</si>
  <si>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</si>
  <si>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</si>
  <si>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</si>
  <si>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</si>
  <si>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</si>
  <si>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</si>
  <si>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</si>
  <si>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</si>
  <si>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</si>
  <si>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</si>
  <si>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</si>
  <si>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</si>
  <si>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</si>
  <si>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</si>
  <si>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</si>
  <si>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</si>
  <si>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</si>
  <si>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</si>
  <si>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</si>
  <si>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</si>
  <si>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</si>
  <si>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</si>
  <si>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</si>
  <si>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</si>
  <si>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</si>
  <si>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</si>
  <si>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</si>
  <si>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</si>
  <si>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</si>
  <si>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</si>
  <si>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</si>
  <si>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</si>
  <si>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</si>
  <si>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</si>
  <si>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</si>
  <si>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</si>
  <si>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</si>
  <si>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</si>
  <si>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</si>
  <si>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</si>
  <si>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</si>
  <si>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</si>
  <si>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</si>
  <si>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</si>
  <si>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</si>
  <si>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</si>
  <si>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</si>
  <si>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</si>
  <si>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</si>
  <si>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</si>
  <si>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</si>
  <si>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</si>
  <si>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</si>
  <si>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</si>
  <si>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</si>
  <si>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</si>
  <si>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</si>
  <si>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</si>
  <si>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</si>
  <si>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</si>
  <si>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</si>
  <si>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</si>
  <si>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</si>
  <si>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</si>
  <si>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</si>
  <si>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</si>
  <si>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</si>
  <si>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</si>
  <si>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</si>
  <si>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</si>
  <si>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</si>
  <si>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</si>
  <si>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</si>
  <si>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</si>
  <si>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</si>
  <si>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</si>
  <si>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</si>
  <si>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</si>
  <si>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</si>
  <si>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</si>
  <si>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</si>
  <si>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</si>
  <si>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</si>
  <si>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</si>
  <si>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</si>
  <si>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</si>
  <si>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</si>
  <si>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</si>
  <si>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</si>
  <si>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</si>
  <si>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</si>
  <si>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</si>
  <si>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</si>
  <si>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</si>
  <si>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</si>
  <si>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</si>
  <si>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</si>
  <si>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</si>
  <si>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</si>
  <si>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</si>
  <si>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</si>
  <si>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</si>
  <si>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</si>
  <si>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</si>
  <si>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</si>
  <si>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</si>
  <si>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</si>
  <si>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</si>
  <si>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</si>
  <si>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</si>
  <si>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</si>
  <si>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</si>
  <si>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</si>
  <si>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</si>
  <si>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</si>
  <si>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</si>
  <si>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</si>
  <si>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</si>
  <si>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</si>
  <si>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</si>
  <si>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</si>
  <si>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</si>
  <si>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</si>
  <si>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</si>
  <si>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</si>
  <si>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</si>
  <si>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</si>
  <si>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</si>
  <si>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</si>
  <si>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</si>
  <si>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</si>
  <si>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</si>
  <si>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</si>
  <si>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</si>
  <si>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</si>
  <si>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</si>
  <si>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</si>
  <si>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</si>
  <si>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</si>
  <si>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</si>
  <si>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</si>
  <si>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</si>
  <si>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</si>
  <si>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</si>
  <si>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</si>
  <si>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</si>
  <si>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</si>
  <si>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</si>
  <si>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</si>
  <si>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</si>
  <si>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</si>
  <si>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</si>
  <si>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</si>
  <si>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</si>
  <si>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</si>
  <si>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</si>
  <si>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</si>
  <si>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</si>
  <si>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</si>
  <si>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</si>
  <si>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</si>
  <si>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</si>
  <si>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</si>
  <si>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</si>
  <si>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</si>
  <si>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</si>
  <si>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</si>
  <si>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</si>
  <si>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</si>
  <si>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</si>
  <si>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</si>
  <si>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</si>
  <si>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</si>
  <si>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</si>
  <si>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</si>
  <si>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</si>
  <si>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</si>
  <si>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</si>
  <si>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</si>
  <si>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</si>
  <si>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</si>
  <si>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</si>
  <si>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</si>
  <si>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</si>
  <si>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</si>
  <si>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</si>
  <si>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</si>
  <si>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</si>
  <si>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</si>
  <si>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</si>
  <si>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</si>
  <si>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</si>
  <si>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</si>
  <si>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</si>
  <si>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</si>
  <si>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</si>
  <si>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</si>
  <si>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</si>
  <si>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</si>
  <si>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</si>
  <si>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</si>
  <si>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</si>
  <si>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</si>
  <si>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</si>
  <si>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</si>
  <si>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</si>
  <si>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</si>
  <si>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</si>
  <si>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</si>
  <si>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</si>
  <si>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</si>
  <si>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</si>
  <si>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</si>
  <si>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</si>
  <si>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</si>
  <si>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</si>
  <si>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</si>
  <si>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</si>
  <si>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</si>
  <si>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</si>
  <si>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</si>
  <si>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</si>
  <si>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</si>
  <si>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</si>
  <si>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</si>
  <si>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</si>
  <si>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</si>
  <si>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</si>
  <si>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</si>
  <si>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</si>
  <si>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</si>
  <si>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</si>
  <si>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</si>
  <si>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</si>
  <si>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</si>
  <si>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</si>
  <si>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</si>
  <si>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</si>
  <si>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</si>
  <si>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</si>
  <si>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</si>
  <si>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</si>
  <si>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</si>
  <si>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</si>
  <si>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</si>
  <si>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</si>
  <si>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</si>
  <si>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</si>
  <si>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</si>
  <si>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</si>
  <si>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</si>
  <si>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</si>
  <si>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</si>
  <si>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</si>
  <si>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</si>
  <si>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</si>
  <si>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</si>
  <si>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</si>
  <si>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</si>
  <si>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</si>
  <si>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</si>
  <si>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</si>
  <si>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</si>
  <si>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</si>
  <si>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</si>
  <si>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</si>
  <si>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</si>
  <si>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</si>
  <si>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</si>
  <si>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</si>
  <si>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</si>
  <si>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</si>
  <si>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</si>
  <si>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</si>
  <si>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</si>
  <si>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</si>
  <si>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</si>
  <si>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</si>
  <si>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</si>
  <si>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</si>
  <si>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</si>
  <si>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</si>
  <si>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</si>
  <si>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</si>
  <si>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</si>
  <si>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</si>
  <si>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</si>
  <si>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</si>
  <si>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</si>
  <si>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</si>
  <si>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</si>
  <si>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</si>
  <si>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</si>
  <si>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</si>
  <si>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</si>
  <si>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</si>
  <si>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</si>
  <si>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</si>
  <si>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</si>
  <si>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</si>
  <si>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</si>
  <si>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</si>
  <si>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</si>
  <si>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</si>
  <si>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</si>
  <si>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</si>
  <si>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</si>
  <si>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</si>
  <si>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</si>
  <si>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</si>
  <si>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</si>
  <si>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</si>
  <si>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</si>
  <si>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</si>
  <si>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</si>
  <si>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</si>
  <si>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</si>
  <si>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</si>
  <si>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</si>
  <si>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</si>
  <si>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</si>
  <si>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</si>
  <si>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</si>
  <si>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</si>
  <si>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</si>
  <si>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</si>
  <si>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</si>
  <si>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</si>
  <si>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</si>
  <si>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</si>
  <si>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</si>
  <si>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</si>
  <si>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</si>
  <si>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</si>
  <si>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</si>
  <si>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</si>
  <si>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</si>
  <si>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</si>
  <si>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</si>
  <si>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</si>
  <si>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</si>
  <si>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</si>
  <si>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</si>
  <si>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</si>
  <si>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</si>
  <si>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</si>
  <si>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</si>
  <si>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</si>
  <si>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</si>
  <si>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</si>
  <si>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</si>
  <si>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</si>
  <si>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</si>
  <si>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</si>
  <si>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</si>
  <si>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</si>
  <si>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</si>
  <si>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</si>
  <si>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</si>
  <si>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</si>
  <si>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</si>
  <si>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</si>
  <si>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</si>
  <si>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</si>
  <si>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</si>
  <si>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</si>
  <si>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</si>
  <si>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</si>
  <si>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</si>
  <si>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</si>
  <si>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</si>
  <si>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</si>
  <si>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</si>
  <si>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</si>
  <si>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</si>
  <si>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</si>
  <si>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</si>
  <si>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</si>
  <si>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</si>
  <si>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</si>
  <si>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</si>
  <si>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</si>
  <si>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</si>
  <si>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</si>
  <si>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</si>
  <si>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</si>
  <si>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</si>
  <si>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</si>
  <si>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</si>
  <si>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</si>
  <si>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</si>
  <si>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</si>
  <si>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</si>
  <si>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</si>
  <si>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</si>
  <si>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</si>
  <si>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</si>
  <si>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</si>
  <si>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</si>
  <si>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</si>
  <si>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</si>
  <si>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</si>
  <si>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</si>
  <si>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</si>
  <si>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</si>
  <si>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</si>
  <si>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</si>
  <si>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</si>
  <si>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</si>
  <si>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</si>
  <si>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</si>
  <si>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</si>
  <si>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</si>
  <si>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</si>
  <si>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</si>
  <si>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</si>
  <si>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</si>
  <si>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</si>
  <si>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</si>
  <si>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</si>
  <si>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</si>
  <si>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</si>
  <si>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</si>
  <si>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</si>
  <si>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</si>
  <si>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</si>
  <si>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</si>
  <si>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</si>
  <si>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</si>
  <si>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</si>
  <si>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</si>
  <si>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</si>
  <si>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</si>
  <si>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</si>
  <si>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</si>
  <si>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</si>
  <si>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</si>
  <si>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</si>
  <si>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</si>
  <si>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</si>
  <si>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</si>
  <si>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</si>
  <si>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</si>
  <si>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</si>
  <si>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</si>
  <si>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</si>
  <si>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</si>
  <si>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</si>
  <si>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</si>
  <si>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</si>
  <si>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</si>
  <si>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</si>
  <si>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</si>
  <si>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</si>
  <si>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</si>
  <si>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</si>
  <si>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</si>
  <si>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</si>
  <si>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</si>
  <si>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</si>
  <si>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</si>
  <si>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</si>
  <si>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</si>
  <si>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</si>
  <si>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</si>
  <si>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</si>
  <si>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</si>
  <si>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</si>
  <si>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</si>
  <si>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</si>
  <si>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</si>
  <si>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</si>
  <si>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</si>
  <si>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</si>
  <si>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</si>
  <si>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</si>
  <si>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</si>
  <si>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</si>
  <si>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</si>
  <si>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</si>
  <si>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</si>
  <si>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</si>
  <si>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</si>
  <si>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</si>
  <si>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</si>
  <si>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</si>
  <si>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</si>
  <si>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</si>
  <si>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</si>
  <si>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</si>
  <si>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</si>
  <si>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</si>
  <si>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</si>
  <si>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</si>
  <si>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</si>
  <si>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</si>
  <si>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</si>
  <si>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</si>
  <si>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</si>
  <si>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</si>
  <si>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</si>
  <si>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</si>
  <si>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</si>
  <si>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</si>
  <si>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</si>
  <si>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</si>
  <si>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</si>
  <si>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</si>
  <si>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</si>
  <si>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</si>
  <si>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</si>
  <si>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</si>
  <si>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</si>
  <si>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</si>
  <si>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</si>
  <si>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</si>
  <si>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</si>
  <si>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</si>
  <si>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</si>
  <si>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</si>
  <si>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</si>
  <si>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</si>
  <si>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</si>
  <si>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</si>
  <si>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</si>
  <si>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</si>
  <si>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</si>
  <si>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</si>
  <si>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</si>
  <si>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</si>
  <si>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</si>
  <si>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</si>
  <si>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</si>
  <si>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</si>
  <si>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</si>
  <si>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</si>
  <si>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</si>
  <si>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</si>
  <si>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</si>
  <si>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</si>
  <si>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</si>
  <si>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</si>
  <si>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</si>
  <si>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</si>
  <si>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</si>
  <si>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</si>
  <si>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</si>
  <si>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</si>
  <si>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</si>
  <si>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</si>
  <si>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</si>
  <si>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</si>
  <si>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</si>
  <si>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</si>
  <si>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</si>
  <si>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</si>
  <si>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</si>
  <si>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</si>
  <si>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</si>
  <si>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</si>
  <si>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</si>
  <si>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</si>
  <si>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</si>
  <si>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</si>
  <si>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</si>
  <si>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</si>
  <si>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</si>
  <si>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</si>
  <si>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</si>
  <si>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</si>
  <si>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</si>
  <si>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</si>
  <si>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</si>
  <si>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</si>
  <si>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</si>
  <si>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</si>
  <si>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</si>
  <si>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</si>
  <si>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</si>
  <si>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</si>
  <si>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</si>
  <si>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</si>
  <si>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</si>
  <si>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</si>
  <si>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</si>
  <si>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</si>
  <si>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</si>
  <si>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</si>
  <si>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</si>
  <si>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</si>
  <si>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</si>
  <si>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</si>
  <si>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</si>
  <si>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</si>
  <si>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</si>
  <si>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</si>
  <si>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</si>
  <si>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</si>
  <si>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</si>
  <si>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</si>
  <si>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</si>
  <si>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</si>
  <si>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</si>
  <si>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</si>
  <si>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</si>
  <si>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</si>
  <si>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</si>
  <si>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</si>
  <si>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</si>
  <si>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</si>
  <si>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</si>
  <si>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</si>
  <si>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</si>
  <si>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</si>
  <si>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</si>
  <si>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</si>
  <si>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</si>
  <si>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</si>
  <si>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</si>
  <si>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</si>
  <si>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</si>
  <si>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</si>
  <si>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</si>
  <si>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</si>
  <si>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</si>
  <si>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</si>
  <si>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</si>
  <si>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</si>
  <si>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</si>
  <si>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</si>
  <si>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</si>
  <si>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</si>
  <si>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</si>
  <si>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</si>
  <si>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</si>
  <si>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</si>
  <si>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</si>
  <si>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</si>
  <si>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</si>
  <si>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</si>
  <si>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</si>
  <si>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</si>
  <si>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</si>
  <si>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</si>
  <si>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</si>
  <si>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</si>
  <si>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</si>
  <si>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</si>
  <si>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</si>
  <si>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</si>
  <si>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</si>
  <si>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</si>
  <si>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</si>
  <si>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</si>
  <si>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</si>
  <si>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</si>
  <si>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</si>
  <si>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</si>
  <si>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</si>
  <si>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</si>
  <si>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</si>
  <si>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</si>
  <si>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</si>
  <si>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</si>
  <si>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</si>
  <si>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</si>
  <si>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</si>
  <si>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</si>
  <si>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</si>
  <si>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</si>
  <si>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</si>
  <si>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</si>
  <si>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</si>
  <si>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</si>
  <si>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</si>
  <si>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</si>
  <si>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</si>
  <si>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</si>
  <si>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</si>
  <si>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</si>
  <si>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</si>
  <si>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</si>
  <si>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</si>
  <si>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</si>
  <si>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</si>
  <si>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</si>
  <si>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</si>
  <si>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</si>
  <si>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</si>
  <si>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</si>
  <si>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</si>
  <si>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</si>
  <si>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</si>
  <si>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</si>
  <si>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</si>
  <si>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</si>
  <si>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</si>
  <si>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</si>
  <si>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</si>
  <si>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</si>
  <si>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</si>
  <si>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</si>
  <si>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</si>
  <si>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</si>
  <si>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</si>
  <si>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</si>
  <si>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</si>
  <si>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</si>
  <si>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</si>
  <si>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</si>
  <si>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</si>
  <si>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</si>
  <si>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</si>
  <si>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</si>
  <si>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</si>
  <si>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</si>
  <si>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</si>
  <si>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</si>
  <si>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</si>
  <si>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</si>
  <si>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</si>
  <si>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</si>
  <si>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</si>
  <si>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</si>
  <si>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</si>
  <si>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</si>
  <si>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</si>
  <si>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</si>
  <si>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</si>
  <si>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</si>
  <si>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</si>
  <si>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</si>
  <si>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</si>
  <si>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</si>
  <si>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</si>
  <si>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</si>
  <si>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</si>
  <si>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</si>
  <si>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</si>
  <si>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</si>
  <si>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</si>
  <si>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</si>
  <si>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</si>
  <si>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</si>
  <si>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</si>
  <si>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</si>
  <si>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</si>
  <si>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</si>
  <si>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</si>
  <si>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</si>
  <si>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</si>
  <si>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</si>
  <si>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</si>
  <si>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</si>
  <si>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</si>
  <si>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</si>
  <si>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</si>
  <si>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</si>
  <si>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</si>
  <si>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</si>
  <si>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</si>
  <si>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</si>
  <si>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</si>
  <si>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</si>
  <si>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</si>
  <si>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</si>
  <si>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</si>
  <si>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</si>
  <si>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</si>
  <si>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</si>
  <si>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</si>
  <si>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</si>
  <si>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</si>
  <si>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</si>
  <si>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</si>
  <si>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</si>
  <si>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</si>
  <si>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</si>
  <si>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</si>
  <si>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</si>
  <si>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</si>
  <si>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</si>
  <si>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</si>
  <si>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</si>
  <si>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</si>
  <si>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</si>
  <si>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</si>
  <si>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</si>
  <si>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</si>
  <si>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</si>
  <si>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</si>
  <si>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</si>
  <si>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</si>
  <si>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</si>
  <si>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</si>
  <si>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</si>
  <si>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</si>
  <si>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</si>
  <si>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</si>
  <si>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</si>
  <si>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</si>
  <si>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</si>
  <si>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</si>
  <si>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</si>
  <si>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</si>
  <si>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</si>
  <si>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</si>
  <si>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</si>
  <si>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</si>
  <si>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</si>
  <si>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</si>
  <si>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</si>
  <si>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</si>
  <si>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</si>
  <si>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</si>
  <si>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</si>
  <si>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</si>
  <si>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</si>
  <si>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</si>
  <si>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</si>
  <si>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</si>
  <si>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</si>
  <si>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</si>
  <si>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</si>
  <si>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</si>
  <si>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</si>
  <si>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</si>
  <si>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</si>
  <si>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</si>
  <si>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</si>
  <si>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</si>
  <si>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</si>
  <si>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</si>
  <si>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</si>
  <si>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</si>
  <si>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</si>
  <si>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</si>
  <si>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</si>
  <si>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</si>
  <si>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</si>
  <si>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</si>
  <si>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</si>
  <si>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</si>
  <si>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</si>
  <si>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</si>
  <si>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</si>
  <si>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</si>
  <si>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</si>
  <si>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</si>
  <si>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</si>
  <si>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</si>
  <si>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</si>
  <si>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</si>
  <si>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</si>
  <si>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</si>
  <si>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</si>
  <si>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</si>
  <si>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</si>
  <si>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</si>
  <si>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</si>
  <si>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</si>
  <si>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</si>
  <si>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</si>
  <si>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</si>
  <si>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</si>
  <si>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</si>
  <si>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</si>
  <si>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</si>
  <si>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</si>
  <si>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</si>
  <si>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</si>
  <si>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</si>
  <si>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</si>
  <si>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</si>
  <si>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</si>
  <si>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</si>
  <si>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</si>
  <si>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</si>
  <si>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</si>
  <si>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</si>
  <si>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</si>
  <si>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</si>
  <si>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</si>
  <si>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</si>
  <si>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</si>
  <si>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</si>
  <si>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</si>
  <si>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</si>
  <si>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</si>
  <si>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</si>
  <si>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</si>
  <si>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</si>
  <si>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</si>
  <si>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</si>
  <si>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</si>
  <si>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</si>
  <si>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</si>
  <si>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</si>
  <si>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</si>
  <si>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</si>
  <si>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</si>
  <si>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</si>
  <si>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</si>
  <si>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</si>
  <si>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</si>
  <si>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</si>
  <si>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</si>
  <si>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</si>
  <si>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</si>
  <si>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</si>
  <si>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</si>
  <si>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</si>
  <si>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</si>
  <si>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</si>
  <si>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</si>
  <si>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</si>
  <si>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</si>
  <si>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</si>
  <si>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</si>
  <si>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</si>
  <si>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</si>
  <si>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</si>
  <si>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</si>
  <si>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</si>
  <si>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</si>
  <si>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</si>
  <si>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</si>
  <si>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</si>
  <si>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</si>
  <si>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</si>
  <si>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</si>
  <si>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</si>
  <si>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</si>
  <si>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</si>
  <si>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</si>
  <si>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</si>
  <si>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</si>
  <si>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</si>
  <si>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</si>
  <si>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</si>
  <si>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</si>
  <si>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</si>
  <si>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</si>
  <si>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</si>
  <si>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</si>
  <si>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</si>
  <si>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</si>
  <si>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</si>
  <si>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</si>
  <si>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</si>
  <si>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</si>
  <si>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</si>
  <si>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</si>
  <si>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</si>
  <si>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</si>
  <si>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</si>
  <si>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</si>
  <si>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</si>
  <si>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</si>
  <si>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</si>
  <si>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</si>
  <si>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</si>
  <si>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</si>
  <si>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</si>
  <si>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</si>
  <si>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</si>
  <si>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</si>
  <si>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</si>
  <si>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</si>
  <si>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</si>
  <si>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</si>
  <si>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</si>
  <si>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</si>
  <si>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</si>
  <si>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</si>
  <si>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</si>
  <si>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</si>
  <si>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</si>
  <si>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</si>
  <si>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</si>
  <si>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</si>
  <si>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</si>
  <si>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</si>
  <si>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</si>
  <si>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</si>
  <si>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</si>
  <si>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</si>
  <si>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</si>
  <si>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</si>
  <si>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</si>
  <si>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</si>
  <si>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</si>
  <si>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</si>
  <si>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</si>
  <si>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</si>
  <si>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</si>
  <si>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</si>
  <si>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</si>
  <si>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</si>
  <si>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</si>
  <si>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</si>
  <si>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</si>
  <si>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</si>
  <si>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</si>
  <si>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</si>
  <si>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</si>
  <si>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</si>
  <si>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</si>
  <si>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</si>
  <si>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</si>
  <si>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</si>
  <si>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</si>
  <si>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</si>
  <si>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</si>
  <si>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</si>
  <si>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</si>
  <si>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</si>
  <si>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</si>
  <si>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</si>
  <si>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</si>
  <si>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</si>
  <si>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</si>
  <si>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</si>
  <si>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</si>
  <si>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</si>
  <si>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</si>
  <si>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</si>
  <si>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</si>
  <si>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</si>
  <si>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</si>
  <si>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</si>
  <si>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</si>
  <si>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</si>
  <si>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</si>
  <si>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</si>
  <si>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</si>
  <si>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</si>
  <si>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</si>
  <si>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</si>
  <si>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</si>
  <si>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</si>
  <si>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</si>
  <si>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</si>
  <si>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</si>
  <si>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</si>
  <si>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</si>
  <si>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</si>
  <si>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</si>
  <si>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</si>
  <si>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</si>
  <si>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</si>
  <si>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</si>
  <si>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</si>
  <si>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</si>
  <si>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</si>
  <si>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</si>
  <si>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</si>
  <si>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</si>
  <si>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</si>
  <si>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</si>
  <si>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</si>
  <si>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</si>
  <si>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</si>
  <si>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</si>
  <si>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</si>
  <si>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</si>
  <si>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</si>
  <si>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</si>
  <si>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</si>
  <si>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</si>
  <si>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</si>
  <si>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</si>
  <si>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</si>
  <si>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</si>
  <si>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</si>
  <si>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</si>
  <si>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</si>
  <si>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</si>
  <si>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</si>
  <si>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</si>
  <si>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</si>
  <si>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</si>
  <si>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</si>
  <si>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</si>
  <si>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</si>
  <si>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</si>
  <si>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</si>
  <si>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</si>
  <si>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</si>
  <si>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</si>
  <si>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</si>
  <si>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</si>
  <si>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</si>
  <si>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</si>
  <si>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</si>
  <si>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</si>
  <si>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</si>
  <si>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</si>
  <si>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</si>
  <si>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</si>
  <si>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</si>
  <si>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</si>
  <si>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</si>
  <si>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</si>
  <si>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</si>
  <si>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</si>
  <si>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</si>
  <si>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</si>
  <si>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</si>
  <si>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</si>
  <si>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</si>
  <si>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</si>
  <si>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</si>
  <si>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</si>
  <si>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</si>
  <si>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</si>
  <si>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</si>
  <si>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</si>
  <si>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</si>
  <si>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</si>
  <si>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</si>
  <si>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</si>
  <si>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</si>
  <si>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</si>
  <si>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</si>
  <si>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</si>
  <si>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</si>
  <si>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</si>
  <si>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</si>
  <si>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</si>
  <si>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</si>
  <si>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</si>
  <si>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</si>
  <si>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</si>
  <si>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</si>
  <si>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</si>
  <si>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</si>
  <si>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</si>
  <si>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</si>
  <si>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</si>
  <si>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</si>
  <si>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</si>
  <si>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</si>
  <si>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</si>
  <si>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</si>
  <si>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</si>
  <si>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</si>
  <si>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</si>
  <si>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</si>
  <si>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</si>
  <si>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</si>
  <si>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</si>
  <si>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</si>
  <si>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</si>
  <si>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</si>
  <si>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</si>
  <si>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</si>
  <si>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</si>
  <si>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</si>
  <si>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</si>
  <si>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</si>
  <si>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</si>
  <si>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</si>
  <si>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</si>
  <si>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</si>
  <si>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</si>
  <si>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</si>
  <si>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</si>
  <si>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</si>
  <si>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</si>
  <si>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</si>
  <si>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</si>
  <si>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</si>
  <si>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</si>
  <si>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</si>
  <si>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</si>
  <si>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</si>
  <si>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</si>
  <si>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</si>
  <si>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</si>
  <si>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</si>
  <si>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</si>
  <si>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</si>
  <si>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</si>
  <si>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</si>
  <si>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</si>
  <si>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</si>
  <si>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</si>
  <si>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</si>
  <si>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</si>
  <si>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</si>
  <si>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</si>
  <si>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</si>
  <si>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</si>
  <si>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</si>
  <si>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</si>
  <si>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</si>
  <si>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</si>
  <si>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</si>
  <si>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</si>
  <si>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</si>
  <si>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</si>
  <si>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</si>
  <si>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</si>
  <si>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</si>
  <si>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</si>
  <si>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</si>
  <si>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</si>
  <si>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</si>
  <si>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</si>
  <si>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</si>
  <si>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</si>
  <si>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</si>
  <si>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</si>
  <si>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</si>
  <si>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</si>
  <si>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</si>
  <si>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</si>
  <si>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</si>
  <si>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</si>
  <si>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</si>
  <si>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</si>
  <si>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</si>
  <si>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</si>
  <si>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</si>
  <si>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</si>
  <si>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</si>
  <si>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</si>
  <si>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</si>
  <si>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</si>
  <si>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</si>
  <si>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</si>
  <si>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</si>
  <si>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</si>
  <si>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</si>
  <si>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</si>
  <si>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</si>
  <si>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</si>
  <si>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</si>
  <si>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</si>
  <si>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</si>
  <si>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</si>
  <si>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</si>
  <si>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</si>
  <si>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</si>
  <si>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</si>
  <si>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</si>
  <si>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</si>
  <si>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</si>
  <si>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</si>
  <si>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</si>
  <si>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</si>
  <si>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</si>
  <si>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</si>
  <si>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</si>
  <si>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</si>
  <si>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</si>
  <si>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</si>
  <si>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</si>
  <si>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</si>
  <si>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</si>
  <si>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</si>
  <si>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</si>
  <si>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</si>
  <si>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</si>
  <si>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</si>
  <si>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</si>
  <si>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</si>
  <si>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</si>
  <si>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</si>
  <si>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</si>
  <si>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</si>
  <si>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</si>
  <si>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</si>
  <si>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</si>
  <si>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</si>
  <si>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</si>
  <si>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</si>
  <si>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</si>
  <si>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</si>
  <si>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</si>
  <si>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</si>
  <si>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</si>
  <si>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</si>
  <si>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</si>
  <si>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</si>
  <si>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</si>
  <si>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</si>
  <si>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</si>
  <si>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</si>
  <si>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</si>
  <si>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</si>
  <si>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</si>
  <si>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</si>
  <si>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</si>
  <si>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</si>
  <si>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</si>
  <si>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</si>
  <si>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</si>
  <si>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</si>
  <si>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</si>
  <si>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</si>
  <si>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</si>
  <si>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</si>
  <si>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</si>
  <si>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</si>
  <si>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</si>
  <si>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</si>
  <si>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</si>
  <si>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</si>
  <si>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</si>
  <si>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</si>
  <si>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</si>
  <si>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</si>
  <si>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</si>
  <si>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</si>
  <si>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</si>
  <si>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</si>
  <si>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</si>
  <si>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</si>
  <si>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</si>
  <si>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</si>
  <si>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</si>
  <si>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</si>
  <si>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</si>
  <si>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</si>
  <si>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</si>
  <si>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</si>
  <si>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</si>
  <si>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</si>
  <si>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</si>
  <si>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</si>
  <si>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</si>
  <si>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</si>
  <si>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</si>
  <si>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</si>
  <si>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</si>
  <si>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</si>
  <si>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</si>
  <si>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</si>
  <si>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</si>
  <si>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</si>
  <si>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</si>
  <si>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</si>
  <si>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</si>
  <si>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</si>
  <si>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</si>
  <si>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</si>
  <si>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</si>
  <si>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</si>
  <si>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</si>
  <si>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</si>
  <si>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</si>
  <si>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</si>
  <si>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</si>
  <si>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</si>
  <si>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</si>
  <si>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</si>
  <si>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</si>
  <si>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</si>
  <si>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</si>
  <si>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</si>
  <si>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</si>
  <si>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</si>
  <si>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</si>
  <si>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</si>
  <si>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</si>
  <si>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</si>
  <si>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</si>
  <si>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</si>
  <si>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</si>
  <si>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</si>
  <si>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</si>
  <si>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</si>
  <si>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</si>
  <si>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</si>
  <si>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</si>
  <si>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</si>
  <si>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</si>
  <si>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</si>
  <si>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</si>
  <si>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</si>
  <si>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</si>
  <si>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</si>
  <si>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</si>
  <si>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</si>
  <si>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</si>
  <si>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</si>
  <si>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</si>
  <si>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</si>
  <si>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</si>
  <si>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</si>
  <si>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</si>
  <si>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</si>
  <si>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</si>
  <si>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</si>
  <si>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</si>
  <si>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</si>
  <si>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</si>
  <si>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</si>
  <si>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</si>
  <si>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</si>
  <si>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</si>
  <si>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</si>
  <si>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</si>
  <si>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</si>
  <si>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</si>
  <si>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</si>
  <si>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</si>
  <si>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</si>
  <si>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</si>
  <si>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</si>
  <si>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</si>
  <si>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</si>
  <si>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</si>
  <si>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</si>
  <si>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</si>
  <si>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</si>
  <si>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</si>
  <si>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</si>
  <si>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</si>
  <si>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</si>
  <si>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</si>
  <si>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</si>
  <si>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</si>
  <si>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</si>
  <si>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</si>
  <si>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</si>
  <si>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</si>
  <si>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</si>
  <si>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</si>
  <si>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</si>
  <si>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</si>
  <si>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</si>
  <si>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</si>
  <si>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</si>
  <si>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</si>
  <si>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</si>
  <si>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</si>
  <si>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</si>
  <si>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</si>
  <si>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</si>
  <si>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</si>
  <si>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</si>
  <si>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</si>
  <si>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</si>
  <si>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</si>
  <si>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</si>
  <si>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</si>
  <si>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</si>
  <si>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</si>
  <si>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</si>
  <si>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</si>
  <si>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</si>
  <si>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</si>
  <si>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</si>
  <si>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</si>
  <si>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</si>
  <si>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</si>
  <si>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</si>
  <si>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</si>
  <si>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</si>
  <si>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</si>
  <si>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</si>
  <si>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</si>
  <si>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</si>
  <si>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</si>
  <si>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</si>
  <si>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</si>
  <si>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</si>
  <si>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</si>
  <si>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</si>
  <si>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</si>
  <si>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</si>
  <si>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</si>
  <si>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</si>
  <si>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</si>
  <si>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</si>
  <si>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</si>
  <si>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</si>
  <si>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</si>
  <si>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</si>
  <si>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</si>
  <si>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</si>
  <si>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</si>
  <si>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</si>
  <si>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</si>
  <si>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</si>
  <si>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</si>
  <si>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</si>
  <si>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</si>
  <si>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</si>
  <si>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</si>
  <si>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</si>
  <si>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</si>
  <si>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</si>
  <si>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</si>
  <si>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</si>
  <si>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</si>
  <si>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</si>
  <si>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</si>
  <si>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</si>
  <si>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</si>
  <si>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</si>
  <si>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</si>
  <si>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</si>
  <si>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</si>
  <si>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</si>
  <si>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</si>
  <si>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</si>
  <si>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</si>
  <si>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</si>
  <si>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</si>
  <si>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</si>
  <si>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</si>
  <si>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</si>
  <si>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</si>
  <si>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</si>
  <si>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</si>
  <si>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</si>
  <si>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</si>
  <si>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</si>
  <si>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</si>
  <si>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</si>
  <si>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</si>
  <si>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</si>
  <si>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</si>
  <si>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</si>
  <si>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</si>
  <si>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</si>
  <si>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</si>
  <si>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</si>
  <si>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</si>
  <si>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</si>
  <si>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</si>
  <si>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</si>
  <si>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</si>
  <si>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</si>
  <si>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</si>
  <si>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</si>
  <si>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</si>
  <si>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</si>
  <si>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</si>
  <si>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</si>
  <si>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</si>
  <si>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</si>
  <si>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</si>
  <si>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</si>
  <si>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</si>
  <si>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</si>
  <si>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</si>
  <si>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</si>
  <si>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</si>
  <si>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</si>
  <si>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</si>
  <si>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</si>
  <si>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</si>
  <si>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</si>
  <si>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</si>
  <si>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</si>
  <si>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</si>
  <si>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</si>
  <si>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</si>
  <si>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</si>
  <si>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</si>
  <si>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</si>
  <si>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</si>
  <si>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</si>
  <si>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</si>
  <si>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</si>
  <si>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</si>
  <si>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</si>
  <si>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</si>
  <si>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</si>
  <si>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</si>
  <si>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</si>
  <si>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</si>
  <si>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</si>
  <si>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</si>
  <si>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</si>
  <si>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</si>
  <si>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</si>
  <si>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</si>
  <si>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</si>
  <si>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</si>
  <si>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</si>
  <si>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</si>
  <si>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</si>
  <si>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</si>
  <si>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</si>
  <si>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</si>
  <si>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</si>
  <si>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</si>
  <si>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</si>
  <si>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</si>
  <si>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</si>
  <si>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</si>
  <si>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</si>
  <si>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</si>
  <si>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</si>
  <si>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</si>
  <si>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</si>
  <si>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</si>
  <si>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</si>
  <si>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</si>
  <si>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</si>
  <si>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</si>
  <si>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</si>
  <si>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</si>
  <si>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</si>
  <si>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</si>
  <si>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</si>
  <si>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</si>
  <si>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</si>
  <si>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</si>
  <si>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</si>
  <si>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</si>
  <si>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</si>
  <si>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</si>
  <si>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</si>
  <si>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</si>
  <si>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</si>
  <si>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</si>
  <si>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</si>
  <si>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</si>
  <si>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</si>
  <si>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</si>
  <si>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</si>
  <si>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</si>
  <si>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</si>
  <si>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</si>
  <si>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</si>
  <si>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</si>
  <si>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</si>
  <si>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</si>
  <si>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</si>
  <si>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</si>
  <si>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</si>
  <si>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</si>
  <si>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</si>
  <si>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</si>
  <si>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</si>
  <si>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</si>
  <si>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</si>
  <si>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</si>
  <si>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</si>
  <si>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</si>
  <si>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</si>
  <si>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</si>
  <si>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</si>
  <si>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</si>
  <si>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</si>
  <si>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</si>
  <si>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</si>
  <si>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</si>
  <si>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</si>
  <si>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</si>
  <si>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</si>
  <si>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</si>
  <si>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</si>
  <si>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</si>
  <si>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</si>
  <si>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</si>
  <si>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</si>
  <si>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</si>
  <si>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</si>
  <si>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</si>
  <si>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</si>
  <si>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</si>
  <si>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</si>
  <si>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</si>
  <si>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</si>
  <si>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</si>
  <si>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</si>
  <si>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</si>
  <si>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</si>
  <si>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</si>
  <si>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</si>
  <si>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</si>
  <si>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</si>
  <si>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</si>
  <si>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</si>
  <si>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</si>
  <si>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</si>
  <si>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</si>
  <si>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</si>
  <si>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</si>
  <si>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</si>
  <si>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</si>
  <si>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</si>
  <si>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</si>
  <si>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</si>
  <si>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</si>
  <si>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</si>
  <si>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</si>
  <si>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</si>
  <si>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</si>
  <si>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</si>
  <si>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</si>
  <si>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</si>
  <si>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</si>
  <si>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</si>
  <si>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</si>
  <si>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</si>
  <si>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</si>
  <si>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</si>
  <si>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</si>
  <si>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</si>
  <si>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</si>
  <si>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</si>
  <si>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</si>
  <si>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</si>
  <si>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</si>
  <si>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</si>
  <si>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</si>
  <si>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</si>
  <si>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</si>
  <si>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</si>
  <si>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</si>
  <si>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</si>
  <si>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</si>
  <si>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</si>
  <si>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</si>
  <si>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</si>
  <si>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</si>
  <si>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</si>
  <si>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</si>
  <si>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</si>
  <si>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</si>
  <si>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</si>
  <si>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</si>
  <si>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</si>
  <si>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</si>
  <si>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</si>
  <si>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</si>
  <si>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</si>
  <si>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</si>
  <si>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</si>
  <si>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</si>
  <si>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</si>
  <si>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</si>
  <si>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</si>
  <si>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</si>
  <si>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</si>
  <si>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</si>
  <si>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</si>
  <si>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</si>
  <si>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</si>
  <si>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</si>
  <si>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</si>
  <si>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</si>
  <si>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</si>
  <si>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</si>
  <si>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</si>
  <si>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</si>
  <si>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</si>
  <si>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</si>
  <si>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</si>
  <si>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</si>
  <si>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</si>
  <si>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</si>
  <si>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</si>
  <si>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</si>
  <si>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</si>
  <si>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</si>
  <si>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</si>
  <si>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</si>
  <si>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</si>
  <si>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</si>
  <si>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</si>
  <si>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</si>
  <si>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</si>
  <si>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</si>
  <si>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</si>
  <si>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</si>
  <si>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</si>
  <si>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</si>
  <si>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</si>
  <si>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</si>
  <si>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</si>
  <si>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</si>
  <si>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</si>
  <si>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</si>
  <si>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</si>
  <si>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</si>
  <si>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</si>
  <si>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</si>
  <si>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</si>
  <si>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</si>
  <si>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</si>
  <si>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</si>
  <si>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</si>
  <si>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</si>
  <si>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</si>
  <si>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</si>
  <si>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</si>
  <si>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</si>
  <si>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</si>
  <si>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</si>
  <si>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</si>
  <si>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</si>
  <si>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</si>
  <si>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</si>
  <si>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</si>
  <si>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</si>
  <si>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</si>
  <si>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</si>
  <si>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</si>
  <si>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</si>
  <si>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</si>
  <si>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</si>
  <si>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</si>
  <si>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</si>
  <si>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</si>
  <si>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</si>
  <si>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</si>
  <si>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</si>
  <si>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</si>
  <si>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</si>
  <si>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</si>
  <si>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</si>
  <si>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</si>
  <si>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</si>
  <si>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</si>
  <si>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</si>
  <si>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</si>
  <si>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</si>
  <si>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</si>
  <si>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</si>
  <si>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</si>
  <si>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</si>
  <si>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</si>
  <si>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</si>
  <si>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</si>
  <si>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</si>
  <si>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</si>
  <si>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</si>
  <si>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</si>
  <si>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</si>
  <si>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</si>
  <si>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</si>
  <si>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</si>
  <si>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</si>
  <si>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</si>
  <si>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</si>
  <si>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</si>
  <si>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</si>
  <si>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</si>
  <si>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</si>
  <si>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</si>
  <si>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</si>
  <si>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</si>
  <si>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</si>
  <si>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</si>
  <si>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</si>
  <si>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</si>
  <si>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</si>
  <si>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</si>
  <si>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</si>
  <si>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</si>
  <si>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</si>
  <si>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</si>
  <si>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</si>
  <si>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</si>
  <si>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</si>
  <si>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</si>
  <si>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</si>
  <si>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</si>
  <si>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</si>
  <si>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</si>
  <si>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</si>
  <si>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</si>
  <si>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</si>
  <si>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</si>
  <si>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</si>
  <si>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</si>
  <si>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</si>
  <si>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</si>
  <si>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</si>
  <si>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</si>
  <si>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</si>
  <si>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</si>
  <si>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</si>
  <si>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</si>
  <si>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</si>
  <si>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</si>
  <si>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</si>
  <si>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</si>
  <si>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</si>
  <si>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</si>
  <si>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</si>
  <si>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</si>
  <si>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</si>
  <si>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</si>
  <si>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</si>
  <si>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</si>
  <si>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</si>
  <si>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</si>
  <si>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</si>
  <si>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</si>
  <si>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</si>
  <si>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</si>
  <si>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</si>
  <si>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</si>
  <si>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</si>
  <si>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</si>
  <si>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</si>
  <si>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</si>
  <si>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</si>
  <si>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</si>
  <si>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</si>
  <si>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</si>
  <si>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</si>
  <si>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</si>
  <si>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</si>
  <si>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</si>
  <si>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</si>
  <si>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</si>
  <si>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</si>
  <si>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</si>
  <si>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</si>
  <si>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</si>
  <si>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</si>
  <si>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</si>
  <si>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</si>
  <si>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</si>
  <si>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</si>
  <si>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</si>
  <si>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</si>
  <si>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</si>
  <si>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</si>
  <si>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</si>
  <si>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</si>
  <si>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</si>
  <si>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</si>
  <si>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</si>
  <si>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</si>
  <si>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</si>
  <si>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</si>
  <si>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</si>
  <si>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</si>
  <si>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</si>
  <si>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</si>
  <si>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</si>
  <si>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</si>
  <si>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</si>
  <si>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</si>
  <si>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</si>
  <si>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</si>
  <si>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</si>
  <si>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</si>
  <si>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</si>
  <si>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</si>
  <si>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</si>
  <si>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</si>
  <si>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</si>
  <si>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</si>
  <si>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</si>
  <si>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</si>
  <si>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</si>
  <si>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</si>
  <si>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</si>
  <si>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</si>
  <si>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</si>
  <si>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</si>
  <si>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</si>
  <si>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</si>
  <si>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</si>
  <si>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</si>
  <si>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</si>
  <si>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</si>
  <si>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</si>
  <si>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</si>
  <si>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</si>
  <si>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</si>
  <si>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</si>
  <si>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</si>
  <si>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</si>
  <si>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</si>
  <si>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</si>
  <si>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</si>
  <si>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</si>
  <si>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</si>
  <si>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</si>
  <si>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</si>
  <si>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</si>
  <si>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</si>
  <si>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</si>
  <si>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</si>
  <si>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</si>
  <si>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</si>
  <si>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</si>
  <si>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</si>
  <si>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</si>
  <si>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</si>
  <si>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</si>
  <si>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</si>
  <si>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</si>
  <si>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</si>
  <si>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</si>
  <si>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</si>
  <si>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</si>
  <si>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</si>
  <si>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</si>
  <si>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</si>
  <si>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</si>
  <si>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</si>
  <si>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</si>
  <si>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</si>
  <si>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</si>
  <si>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</si>
  <si>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</si>
  <si>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</si>
  <si>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</si>
  <si>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</si>
  <si>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</si>
  <si>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</si>
  <si>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</si>
  <si>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</si>
  <si>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</si>
  <si>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</si>
  <si>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</si>
  <si>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</si>
  <si>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</si>
  <si>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</si>
  <si>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</si>
  <si>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</si>
  <si>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</si>
  <si>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</si>
  <si>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</si>
  <si>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</si>
  <si>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</si>
  <si>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</si>
  <si>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</si>
  <si>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</si>
  <si>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</si>
  <si>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</si>
  <si>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</si>
  <si>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</si>
  <si>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</si>
  <si>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</si>
  <si>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</si>
  <si>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</si>
  <si>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</si>
  <si>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</si>
  <si>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</si>
  <si>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</si>
  <si>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</si>
  <si>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</si>
  <si>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</si>
  <si>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</si>
  <si>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</si>
  <si>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</si>
  <si>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</si>
  <si>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</si>
  <si>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</si>
  <si>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</si>
  <si>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</si>
  <si>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</si>
  <si>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</si>
  <si>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</si>
  <si>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</si>
  <si>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</si>
  <si>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</si>
  <si>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</si>
  <si>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</si>
  <si>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</si>
  <si>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</si>
  <si>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</si>
  <si>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</si>
  <si>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</si>
  <si>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</si>
  <si>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</si>
  <si>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</si>
  <si>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</si>
  <si>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</si>
  <si>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</si>
  <si>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</si>
  <si>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</si>
  <si>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</si>
  <si>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</si>
  <si>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</si>
  <si>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</si>
  <si>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</si>
  <si>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</si>
  <si>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</si>
  <si>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</si>
  <si>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</si>
  <si>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</si>
  <si>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</si>
  <si>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</si>
  <si>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</si>
  <si>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</si>
  <si>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</si>
  <si>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</si>
  <si>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</si>
  <si>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</si>
  <si>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</si>
  <si>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</si>
  <si>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</si>
  <si>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</si>
  <si>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</si>
  <si>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</si>
  <si>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</si>
  <si>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</si>
  <si>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</si>
  <si>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</si>
  <si>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</si>
  <si>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</si>
  <si>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</si>
  <si>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</si>
  <si>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</si>
  <si>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</si>
  <si>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</si>
  <si>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</si>
  <si>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</si>
  <si>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</si>
  <si>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</si>
  <si>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</si>
  <si>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</si>
  <si>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</si>
  <si>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</si>
  <si>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</si>
  <si>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</si>
  <si>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</si>
  <si>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</si>
  <si>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</si>
  <si>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</si>
  <si>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</si>
  <si>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</si>
  <si>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</si>
  <si>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</si>
  <si>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</si>
  <si>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</si>
  <si>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</si>
  <si>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</si>
  <si>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</si>
  <si>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</si>
  <si>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</si>
  <si>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</si>
  <si>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</si>
  <si>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</si>
  <si>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</si>
  <si>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</si>
  <si>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</si>
  <si>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</si>
  <si>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</si>
  <si>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</si>
  <si>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</si>
  <si>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</si>
  <si>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</si>
  <si>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</si>
  <si>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</si>
  <si>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</si>
  <si>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</si>
  <si>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</si>
  <si>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</si>
  <si>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</si>
  <si>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</si>
  <si>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</si>
  <si>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</si>
  <si>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</si>
  <si>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</si>
  <si>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</si>
  <si>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</si>
  <si>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</si>
  <si>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</si>
  <si>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</si>
  <si>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</si>
  <si>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</si>
  <si>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</si>
  <si>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</si>
  <si>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</si>
  <si>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</si>
  <si>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</si>
  <si>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</si>
  <si>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</si>
  <si>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</si>
  <si>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</si>
  <si>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</si>
  <si>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</si>
  <si>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</si>
  <si>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</si>
  <si>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</si>
  <si>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</si>
  <si>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</si>
  <si>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</si>
  <si>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</si>
  <si>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</si>
  <si>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</si>
  <si>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</si>
  <si>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</si>
  <si>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</si>
  <si>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</si>
  <si>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</si>
  <si>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</si>
  <si>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</si>
  <si>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</si>
  <si>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</si>
  <si>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</si>
  <si>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</si>
  <si>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</si>
  <si>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</si>
  <si>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</si>
  <si>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</si>
  <si>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</si>
  <si>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</si>
  <si>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</si>
  <si>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</si>
  <si>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</si>
  <si>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</si>
  <si>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</si>
  <si>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</si>
  <si>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</si>
  <si>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</si>
  <si>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</si>
  <si>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</si>
  <si>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</si>
  <si>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</si>
  <si>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</si>
  <si>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</si>
  <si>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</si>
  <si>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</si>
  <si>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</si>
  <si>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</si>
  <si>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</si>
  <si>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</si>
  <si>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</si>
  <si>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</si>
  <si>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</si>
  <si>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</si>
  <si>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</si>
  <si>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</si>
  <si>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</si>
  <si>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</si>
  <si>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</si>
  <si>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</si>
  <si>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</si>
  <si>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</si>
  <si>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</si>
  <si>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</si>
  <si>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</si>
  <si>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</si>
  <si>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</si>
  <si>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</si>
  <si>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</si>
  <si>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</si>
  <si>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</si>
  <si>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</si>
  <si>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</si>
  <si>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</si>
  <si>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</si>
  <si>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</si>
  <si>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</si>
  <si>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</si>
  <si>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</si>
  <si>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</si>
  <si>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</si>
  <si>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</si>
  <si>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</si>
  <si>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</si>
  <si>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</si>
  <si>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</si>
  <si>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</si>
  <si>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</si>
  <si>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</si>
  <si>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</si>
  <si>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</si>
  <si>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</si>
  <si>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</si>
  <si>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</si>
  <si>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</si>
  <si>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</si>
  <si>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</si>
  <si>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</si>
  <si>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</si>
  <si>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</si>
  <si>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</si>
  <si>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</si>
  <si>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</si>
  <si>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</si>
  <si>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</si>
  <si>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</si>
  <si>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</si>
  <si>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</si>
  <si>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</si>
  <si>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</si>
  <si>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</si>
  <si>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</si>
  <si>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</si>
  <si>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</si>
  <si>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</si>
  <si>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</si>
  <si>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</si>
  <si>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</si>
  <si>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</si>
  <si>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</si>
  <si>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</si>
  <si>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</si>
  <si>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</si>
  <si>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</si>
  <si>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</si>
  <si>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</si>
  <si>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</si>
  <si>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</si>
  <si>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</si>
  <si>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</si>
  <si>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</si>
  <si>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</si>
  <si>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</si>
  <si>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</si>
  <si>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</si>
  <si>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</si>
  <si>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</si>
  <si>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</si>
  <si>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</si>
  <si>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</si>
  <si>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</si>
  <si>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</si>
  <si>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</si>
  <si>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</si>
  <si>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</si>
  <si>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</si>
  <si>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</si>
  <si>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</si>
  <si>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</si>
  <si>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</si>
  <si>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</si>
  <si>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</si>
  <si>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</si>
  <si>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</si>
  <si>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</si>
  <si>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</si>
  <si>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</si>
  <si>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</si>
  <si>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</si>
  <si>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</si>
  <si>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</si>
  <si>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</si>
  <si>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</si>
  <si>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</si>
  <si>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</si>
  <si>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</si>
  <si>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</si>
  <si>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</si>
  <si>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</si>
  <si>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</si>
  <si>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</si>
  <si>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</si>
  <si>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</si>
  <si>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</si>
  <si>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</si>
  <si>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</si>
  <si>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</si>
  <si>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</si>
  <si>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</si>
  <si>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</si>
  <si>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</si>
  <si>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</si>
  <si>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</si>
  <si>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</si>
  <si>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</si>
  <si>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</si>
  <si>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</si>
  <si>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</si>
  <si>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</si>
  <si>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</si>
  <si>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</si>
  <si>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</si>
  <si>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</si>
  <si>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</si>
  <si>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</si>
  <si>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</si>
  <si>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</si>
  <si>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</si>
  <si>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</si>
  <si>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</si>
  <si>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</si>
  <si>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</si>
  <si>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</si>
  <si>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</si>
  <si>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</si>
  <si>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</si>
  <si>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</si>
  <si>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</si>
  <si>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</si>
  <si>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</si>
  <si>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</si>
  <si>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</si>
  <si>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</si>
  <si>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</si>
  <si>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</si>
  <si>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</si>
  <si>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</si>
  <si>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</si>
  <si>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</si>
  <si>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</si>
  <si>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</si>
  <si>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</si>
  <si>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</si>
  <si>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</si>
  <si>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</si>
  <si>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</si>
  <si>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</si>
  <si>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</si>
  <si>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</si>
  <si>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</si>
  <si>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</si>
  <si>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</si>
  <si>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</si>
  <si>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</si>
  <si>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</si>
  <si>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</si>
  <si>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</si>
  <si>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</si>
  <si>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</si>
  <si>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</si>
  <si>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</si>
  <si>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</si>
  <si>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</si>
  <si>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</si>
  <si>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</si>
  <si>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</si>
  <si>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</si>
  <si>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</si>
  <si>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</si>
  <si>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</si>
  <si>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</si>
  <si>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</si>
  <si>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</si>
  <si>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</si>
  <si>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</si>
  <si>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</si>
  <si>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</si>
  <si>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</si>
  <si>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</si>
  <si>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</si>
  <si>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</si>
  <si>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</si>
  <si>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</si>
  <si>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</si>
  <si>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</si>
  <si>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</si>
  <si>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</si>
  <si>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</si>
  <si>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</si>
  <si>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</si>
  <si>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</si>
  <si>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</si>
  <si>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</si>
  <si>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</si>
  <si>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</si>
  <si>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</si>
  <si>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</si>
  <si>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</si>
  <si>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</si>
  <si>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</si>
  <si>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</si>
  <si>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</si>
  <si>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</si>
  <si>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</si>
  <si>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</si>
  <si>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</si>
  <si>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</si>
  <si>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</si>
  <si>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</si>
  <si>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</si>
  <si>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</si>
  <si>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</si>
  <si>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</si>
  <si>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</si>
  <si>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</si>
  <si>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</si>
  <si>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</si>
  <si>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</si>
  <si>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</si>
  <si>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</si>
  <si>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</si>
  <si>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</si>
  <si>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</si>
  <si>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</si>
  <si>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</si>
  <si>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</si>
  <si>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</si>
  <si>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</si>
  <si>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</si>
  <si>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</si>
  <si>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</si>
  <si>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</si>
  <si>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</si>
  <si>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</si>
  <si>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</si>
  <si>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</si>
  <si>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</si>
  <si>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</si>
  <si>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</si>
  <si>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</si>
  <si>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</si>
  <si>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</si>
  <si>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</si>
  <si>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</si>
  <si>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</si>
  <si>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</si>
  <si>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</si>
  <si>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</si>
  <si>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</si>
  <si>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</si>
  <si>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</si>
  <si>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</si>
  <si>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</si>
  <si>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</si>
  <si>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</si>
  <si>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</si>
  <si>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</si>
  <si>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</si>
  <si>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</si>
  <si>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</si>
  <si>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</si>
  <si>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</si>
  <si>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</si>
  <si>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</si>
  <si>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</si>
  <si>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</si>
  <si>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</si>
  <si>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</si>
  <si>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</si>
  <si>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</si>
  <si>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</si>
  <si>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</si>
  <si>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</si>
  <si>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</si>
  <si>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</si>
  <si>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</si>
  <si>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</si>
  <si>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</si>
  <si>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</si>
  <si>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</si>
  <si>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</si>
  <si>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</si>
  <si>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</si>
  <si>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</si>
  <si>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</si>
  <si>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</si>
  <si>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</si>
  <si>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</si>
  <si>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</si>
  <si>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</si>
  <si>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</si>
  <si>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</si>
  <si>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</si>
  <si>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</si>
  <si>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</si>
  <si>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</si>
  <si>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</si>
  <si>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</si>
  <si>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</si>
  <si>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</si>
  <si>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</si>
  <si>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</si>
  <si>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</si>
  <si>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</si>
  <si>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</si>
  <si>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</si>
  <si>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</si>
  <si>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</si>
  <si>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</si>
  <si>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</si>
  <si>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</si>
  <si>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</si>
  <si>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</si>
  <si>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</si>
  <si>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</si>
  <si>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</si>
  <si>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</si>
  <si>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</si>
  <si>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</si>
  <si>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</si>
  <si>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</si>
  <si>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</si>
  <si>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</si>
  <si>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</si>
  <si>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</si>
  <si>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</si>
  <si>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</si>
  <si>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</si>
  <si>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</si>
  <si>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</si>
  <si>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</si>
  <si>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</si>
  <si>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</si>
  <si>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</si>
  <si>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</si>
  <si>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</si>
  <si>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</si>
  <si>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</si>
  <si>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</si>
  <si>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</si>
  <si>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</si>
  <si>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</si>
  <si>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</si>
  <si>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</si>
  <si>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</si>
  <si>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</si>
  <si>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</si>
  <si>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</si>
  <si>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</si>
  <si>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</si>
  <si>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</si>
  <si>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</si>
  <si>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</si>
  <si>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</si>
  <si>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</si>
  <si>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</si>
  <si>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</si>
  <si>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</si>
  <si>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</si>
  <si>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</si>
  <si>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</si>
  <si>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</si>
  <si>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</si>
  <si>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</si>
  <si>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</si>
  <si>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</si>
  <si>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</si>
  <si>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</si>
  <si>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</si>
  <si>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</si>
  <si>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</si>
  <si>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</si>
  <si>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</si>
  <si>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</si>
  <si>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</si>
  <si>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</si>
  <si>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</si>
  <si>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</si>
  <si>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</si>
  <si>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</si>
  <si>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</si>
  <si>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</si>
  <si>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</si>
  <si>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</si>
  <si>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</si>
  <si>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</si>
  <si>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</si>
  <si>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</si>
  <si>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</si>
  <si>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</si>
  <si>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</si>
  <si>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</si>
  <si>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</si>
  <si>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</si>
  <si>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</si>
  <si>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</si>
  <si>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</si>
  <si>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</si>
  <si>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</si>
  <si>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</si>
  <si>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</si>
  <si>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</si>
  <si>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</si>
  <si>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</si>
  <si>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</si>
  <si>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</si>
  <si>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</si>
  <si>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</si>
  <si>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</si>
  <si>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</si>
  <si>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</si>
  <si>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</si>
  <si>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</si>
  <si>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</si>
  <si>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</si>
  <si>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</si>
  <si>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</si>
  <si>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</si>
  <si>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</si>
  <si>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</si>
  <si>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</si>
  <si>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</si>
  <si>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</si>
  <si>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</si>
  <si>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</si>
  <si>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</si>
  <si>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</si>
  <si>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</si>
  <si>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</si>
  <si>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</si>
  <si>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</si>
  <si>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</si>
  <si>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</si>
  <si>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</si>
  <si>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</si>
  <si>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</si>
  <si>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</si>
  <si>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</si>
  <si>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</si>
  <si>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</si>
  <si>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</si>
  <si>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</si>
  <si>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</si>
  <si>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</si>
  <si>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</si>
  <si>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</si>
  <si>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</si>
  <si>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</si>
  <si>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</si>
  <si>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</si>
  <si>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</si>
  <si>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</si>
  <si>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</si>
  <si>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</si>
  <si>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</si>
  <si>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</si>
  <si>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</si>
  <si>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</si>
  <si>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</si>
  <si>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</si>
  <si>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</si>
  <si>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</si>
  <si>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</si>
  <si>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</si>
  <si>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</si>
  <si>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</si>
  <si>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</si>
  <si>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</si>
  <si>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</si>
  <si>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</si>
  <si>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</si>
  <si>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</si>
  <si>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</si>
  <si>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</si>
  <si>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</si>
  <si>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</si>
  <si>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</si>
  <si>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</si>
  <si>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</si>
  <si>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</si>
  <si>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</si>
  <si>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</si>
  <si>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</si>
  <si>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</si>
  <si>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</si>
  <si>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</si>
  <si>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</si>
  <si>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</si>
  <si>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</si>
  <si>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</si>
  <si>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</si>
  <si>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</si>
  <si>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</si>
  <si>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</si>
  <si>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</si>
  <si>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</si>
  <si>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</si>
  <si>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</si>
  <si>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</si>
  <si>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</si>
  <si>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</si>
  <si>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</si>
  <si>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</si>
  <si>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</si>
  <si>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</si>
  <si>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</si>
  <si>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</si>
  <si>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</si>
  <si>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</si>
  <si>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</si>
  <si>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</si>
  <si>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</si>
  <si>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</si>
  <si>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</si>
  <si>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</si>
  <si>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</si>
  <si>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</si>
  <si>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</si>
  <si>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</si>
  <si>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</si>
  <si>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</si>
  <si>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</si>
  <si>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</si>
  <si>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</si>
  <si>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</si>
  <si>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</si>
  <si>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</si>
  <si>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</si>
  <si>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</si>
  <si>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</si>
  <si>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</si>
  <si>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</si>
  <si>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</si>
  <si>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</si>
  <si>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</si>
  <si>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</si>
  <si>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</si>
  <si>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</si>
  <si>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</si>
  <si>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</si>
  <si>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</si>
  <si>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</si>
  <si>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</si>
  <si>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</si>
  <si>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</si>
  <si>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</si>
  <si>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</si>
  <si>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</si>
  <si>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</si>
  <si>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</si>
  <si>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</si>
  <si>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</si>
  <si>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</si>
  <si>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</si>
  <si>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</si>
  <si>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</si>
  <si>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</si>
  <si>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</si>
  <si>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</si>
  <si>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</si>
  <si>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</si>
  <si>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</si>
  <si>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</si>
  <si>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</si>
  <si>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</si>
  <si>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</si>
  <si>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</si>
  <si>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</si>
  <si>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</si>
  <si>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</si>
  <si>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</si>
  <si>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</si>
  <si>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</si>
  <si>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</si>
  <si>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</si>
  <si>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</si>
  <si>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</si>
  <si>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</si>
  <si>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</si>
  <si>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</si>
  <si>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</si>
  <si>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</si>
  <si>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</si>
  <si>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</si>
  <si>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</si>
  <si>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</si>
  <si>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</si>
  <si>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</si>
  <si>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</si>
  <si>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</si>
  <si>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</si>
  <si>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</si>
  <si>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</si>
  <si>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</si>
  <si>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</si>
  <si>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</si>
  <si>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</si>
  <si>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</si>
  <si>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</si>
  <si>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</si>
  <si>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</si>
  <si>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</si>
  <si>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</si>
  <si>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</si>
  <si>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</si>
  <si>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</si>
  <si>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</si>
  <si>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</si>
  <si>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</si>
  <si>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</si>
  <si>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</si>
  <si>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</si>
  <si>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</si>
  <si>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</si>
  <si>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</si>
  <si>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</si>
  <si>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</si>
  <si>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</si>
  <si>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</si>
  <si>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</si>
  <si>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</si>
  <si>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</si>
  <si>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</si>
  <si>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</si>
  <si>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</si>
  <si>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</si>
  <si>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</si>
  <si>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</si>
  <si>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</si>
  <si>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</si>
  <si>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</si>
  <si>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</si>
  <si>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</si>
  <si>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</si>
  <si>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</si>
  <si>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</si>
  <si>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</si>
  <si>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</si>
  <si>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</si>
  <si>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</si>
  <si>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</si>
  <si>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</si>
  <si>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</si>
  <si>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</si>
  <si>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</si>
  <si>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</si>
  <si>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</si>
  <si>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</si>
  <si>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</si>
  <si>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</si>
  <si>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</si>
  <si>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</si>
  <si>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</si>
  <si>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</si>
  <si>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</si>
  <si>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</si>
  <si>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</si>
  <si>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</si>
  <si>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</si>
  <si>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</si>
  <si>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</si>
  <si>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</si>
  <si>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</si>
  <si>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</si>
  <si>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</si>
  <si>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</si>
  <si>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</si>
  <si>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</si>
  <si>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</si>
  <si>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</si>
  <si>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</si>
  <si>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</si>
  <si>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</si>
  <si>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</si>
  <si>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</si>
  <si>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</si>
  <si>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</si>
  <si>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</si>
  <si>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</si>
  <si>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</si>
  <si>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</si>
  <si>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</si>
  <si>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</si>
  <si>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</si>
  <si>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</si>
  <si>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</si>
  <si>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</si>
  <si>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</si>
  <si>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</si>
  <si>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</si>
  <si>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</si>
  <si>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</si>
  <si>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</si>
  <si>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</si>
  <si>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</si>
  <si>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</si>
  <si>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</si>
  <si>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</si>
  <si>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</si>
  <si>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</si>
  <si>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</si>
  <si>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</si>
  <si>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</si>
  <si>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</si>
  <si>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</si>
  <si>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</si>
  <si>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</si>
  <si>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</si>
  <si>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</si>
  <si>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</si>
  <si>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</si>
  <si>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</si>
  <si>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</si>
  <si>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</si>
  <si>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</si>
  <si>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</si>
  <si>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</si>
  <si>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</si>
  <si>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</si>
  <si>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</si>
  <si>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</si>
  <si>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</si>
  <si>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</si>
  <si>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</si>
  <si>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</si>
  <si>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</si>
  <si>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</si>
  <si>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</si>
  <si>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</si>
  <si>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</si>
  <si>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</si>
  <si>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</si>
  <si>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</si>
  <si>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</si>
  <si>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</si>
  <si>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</si>
  <si>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</si>
  <si>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</si>
  <si>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</si>
  <si>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</si>
  <si>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</si>
  <si>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</si>
  <si>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</si>
  <si>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</si>
  <si>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</si>
  <si>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</si>
  <si>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</si>
  <si>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</si>
  <si>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</si>
  <si>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</si>
  <si>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</si>
  <si>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</si>
  <si>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</si>
  <si>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</si>
  <si>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</si>
  <si>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</si>
  <si>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</si>
  <si>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</si>
  <si>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</si>
  <si>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</si>
  <si>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</si>
  <si>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</si>
  <si>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</si>
  <si>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</si>
  <si>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</si>
  <si>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</si>
  <si>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</si>
  <si>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</si>
  <si>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</si>
  <si>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</si>
  <si>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</si>
  <si>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</si>
  <si>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</si>
  <si>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</si>
  <si>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</si>
  <si>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</si>
  <si>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</si>
  <si>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</si>
  <si>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</si>
  <si>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</si>
  <si>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</si>
  <si>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</si>
  <si>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</si>
  <si>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</si>
  <si>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</si>
  <si>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</si>
  <si>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</si>
  <si>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</si>
  <si>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</si>
  <si>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</si>
  <si>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</si>
  <si>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</si>
  <si>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</si>
  <si>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</si>
  <si>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</si>
  <si>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</si>
  <si>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</si>
  <si>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</si>
  <si>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</si>
  <si>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</si>
  <si>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</si>
  <si>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</si>
  <si>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</si>
  <si>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</si>
  <si>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</si>
  <si>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</si>
  <si>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</si>
  <si>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</si>
  <si>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</si>
  <si>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</si>
  <si>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</si>
  <si>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</si>
  <si>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</si>
  <si>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</si>
  <si>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</si>
  <si>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</si>
  <si>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</si>
  <si>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</si>
  <si>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</si>
  <si>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</si>
  <si>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</si>
  <si>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</si>
  <si>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</si>
  <si>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</si>
  <si>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</si>
  <si>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</si>
  <si>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</si>
  <si>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</si>
  <si>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</si>
  <si>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</si>
  <si>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</si>
  <si>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</si>
  <si>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</si>
  <si>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</si>
  <si>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</si>
  <si>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</si>
  <si>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</si>
  <si>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</si>
  <si>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</si>
  <si>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</si>
  <si>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</si>
  <si>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</si>
  <si>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</si>
  <si>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</si>
  <si>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</si>
  <si>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</si>
  <si>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</si>
  <si>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</si>
  <si>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</si>
  <si>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</si>
  <si>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</si>
  <si>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</si>
  <si>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</si>
  <si>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</si>
  <si>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</si>
  <si>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</si>
  <si>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</si>
  <si>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</si>
  <si>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</si>
  <si>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</si>
  <si>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</si>
  <si>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</si>
  <si>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</si>
  <si>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</si>
  <si>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</si>
  <si>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</si>
  <si>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</si>
  <si>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</si>
  <si>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</si>
  <si>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</si>
  <si>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</si>
  <si>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</si>
  <si>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</si>
  <si>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</si>
  <si>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</si>
  <si>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</si>
  <si>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</si>
  <si>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</si>
  <si>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</si>
  <si>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</si>
  <si>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</si>
  <si>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</si>
  <si>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</si>
  <si>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</si>
  <si>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</si>
  <si>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</si>
  <si>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</si>
  <si>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</si>
  <si>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</si>
  <si>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</si>
  <si>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</si>
  <si>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</si>
  <si>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</si>
  <si>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</si>
  <si>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</si>
  <si>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</si>
  <si>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</si>
  <si>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</si>
  <si>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</si>
  <si>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</si>
  <si>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</si>
  <si>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</si>
  <si>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</si>
  <si>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</si>
  <si>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</si>
  <si>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</si>
  <si>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</si>
  <si>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</si>
  <si>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</si>
  <si>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</si>
  <si>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</si>
  <si>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</si>
  <si>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</si>
  <si>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</si>
  <si>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</si>
  <si>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</si>
  <si>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</si>
  <si>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</si>
  <si>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</si>
  <si>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</si>
  <si>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</si>
  <si>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</si>
  <si>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</si>
  <si>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</si>
  <si>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</si>
  <si>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</si>
  <si>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</si>
  <si>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</si>
  <si>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</si>
  <si>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</si>
  <si>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</si>
  <si>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</si>
  <si>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</si>
  <si>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</si>
  <si>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</si>
  <si>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</si>
  <si>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</si>
  <si>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</si>
  <si>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</si>
  <si>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</si>
  <si>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</si>
  <si>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</si>
  <si>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</si>
  <si>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</si>
  <si>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</si>
  <si>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</si>
  <si>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</si>
  <si>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</si>
  <si>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</si>
  <si>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</si>
  <si>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</si>
  <si>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</si>
  <si>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</si>
  <si>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</si>
  <si>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</si>
  <si>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</si>
  <si>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</si>
  <si>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</si>
  <si>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</si>
  <si>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</si>
  <si>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</si>
  <si>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</si>
  <si>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</si>
  <si>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</si>
  <si>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</si>
  <si>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</si>
  <si>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</si>
  <si>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</si>
  <si>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</si>
  <si>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</si>
  <si>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</si>
  <si>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</si>
  <si>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</si>
  <si>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</si>
  <si>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</si>
  <si>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</si>
  <si>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</si>
  <si>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</si>
  <si>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</si>
  <si>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</si>
  <si>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</si>
  <si>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</si>
  <si>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</si>
  <si>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</si>
  <si>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</si>
  <si>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</si>
  <si>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</si>
  <si>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</si>
  <si>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</si>
  <si>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</si>
  <si>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</si>
  <si>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</si>
  <si>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</si>
  <si>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</si>
  <si>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</si>
  <si>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</si>
  <si>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</si>
  <si>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</si>
  <si>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</si>
  <si>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</si>
  <si>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</si>
  <si>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</si>
  <si>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</si>
  <si>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</si>
  <si>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</si>
  <si>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</si>
  <si>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</si>
  <si>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</si>
  <si>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</si>
  <si>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</si>
  <si>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</si>
  <si>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</si>
  <si>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</si>
  <si>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</si>
  <si>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</si>
  <si>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</si>
  <si>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</si>
  <si>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</si>
  <si>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</si>
  <si>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</si>
  <si>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</si>
  <si>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</si>
  <si>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</si>
  <si>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</si>
  <si>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</si>
  <si>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</si>
  <si>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</si>
  <si>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</si>
  <si>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</si>
  <si>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</si>
  <si>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</si>
  <si>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</si>
  <si>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</si>
  <si>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</si>
  <si>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</si>
  <si>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</si>
  <si>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</si>
  <si>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</si>
  <si>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</si>
  <si>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</si>
  <si>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</si>
  <si>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</si>
  <si>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</si>
  <si>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</si>
  <si>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</si>
  <si>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</si>
  <si>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</si>
  <si>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</si>
  <si>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</si>
  <si>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</si>
  <si>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</si>
  <si>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</si>
  <si>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</si>
  <si>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</si>
  <si>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</si>
  <si>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</si>
  <si>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</si>
  <si>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</si>
  <si>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</si>
  <si>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</si>
  <si>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</si>
  <si>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</si>
  <si>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</si>
  <si>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</si>
  <si>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</si>
  <si>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</si>
  <si>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</si>
  <si>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</si>
  <si>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</si>
  <si>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</si>
  <si>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</si>
  <si>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</si>
  <si>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</si>
  <si>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</si>
  <si>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</si>
  <si>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</si>
  <si>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</si>
  <si>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</si>
  <si>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</si>
  <si>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</si>
  <si>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</si>
  <si>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</si>
  <si>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</si>
  <si>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</si>
  <si>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</si>
  <si>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</si>
  <si>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</si>
  <si>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</si>
  <si>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</si>
  <si>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</si>
  <si>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</si>
  <si>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</si>
  <si>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</si>
  <si>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</si>
  <si>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</si>
  <si>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</si>
  <si>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</si>
  <si>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</si>
  <si>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</si>
  <si>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</si>
  <si>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</si>
  <si>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</si>
  <si>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</si>
  <si>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</si>
  <si>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</si>
  <si>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</si>
  <si>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</si>
  <si>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</si>
  <si>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</si>
  <si>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</si>
  <si>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</si>
  <si>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</si>
  <si>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</si>
  <si>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</si>
  <si>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</si>
  <si>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</si>
  <si>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</si>
  <si>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</si>
  <si>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</si>
  <si>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</si>
  <si>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</si>
  <si>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</si>
  <si>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</si>
  <si>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</si>
  <si>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</si>
  <si>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</si>
  <si>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</si>
  <si>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</si>
  <si>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</si>
  <si>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</si>
  <si>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</si>
  <si>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</si>
  <si>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</si>
  <si>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</si>
  <si>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</si>
  <si>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</si>
  <si>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</si>
  <si>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</si>
  <si>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</si>
  <si>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</si>
  <si>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</si>
  <si>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</si>
  <si>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</si>
  <si>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</si>
  <si>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</si>
  <si>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</si>
  <si>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</si>
  <si>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</si>
  <si>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</si>
  <si>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</si>
  <si>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</si>
  <si>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</si>
  <si>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</si>
  <si>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</si>
  <si>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</si>
  <si>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</si>
  <si>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</si>
  <si>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</si>
  <si>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</si>
  <si>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</si>
  <si>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</si>
  <si>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</si>
  <si>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</si>
  <si>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</si>
  <si>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</si>
  <si>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</si>
  <si>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</si>
  <si>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</si>
  <si>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</si>
  <si>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</si>
  <si>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</si>
  <si>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</si>
  <si>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</si>
  <si>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</si>
  <si>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</si>
  <si>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</si>
  <si>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</si>
  <si>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</si>
  <si>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</si>
  <si>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</si>
  <si>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</si>
  <si>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</si>
  <si>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</si>
  <si>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</si>
  <si>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</si>
  <si>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</si>
  <si>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</si>
  <si>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</si>
  <si>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</si>
  <si>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</si>
  <si>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</si>
  <si>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</si>
  <si>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</si>
  <si>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</si>
  <si>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</si>
  <si>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</si>
  <si>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</si>
  <si>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</si>
  <si>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</si>
  <si>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</si>
  <si>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</si>
  <si>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</si>
  <si>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</si>
  <si>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</si>
  <si>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</si>
  <si>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</si>
  <si>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</si>
  <si>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</si>
  <si>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</si>
  <si>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</si>
  <si>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</si>
  <si>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</si>
  <si>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</si>
  <si>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</si>
  <si>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</si>
  <si>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</si>
  <si>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</si>
  <si>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</si>
  <si>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</si>
  <si>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</si>
  <si>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</si>
  <si>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</si>
  <si>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</si>
  <si>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</si>
  <si>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</si>
  <si>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</si>
  <si>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</si>
  <si>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</si>
  <si>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</si>
  <si>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</si>
  <si>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</si>
  <si>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</si>
  <si>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</si>
  <si>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</si>
  <si>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</si>
  <si>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</si>
  <si>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</si>
  <si>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</si>
  <si>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</si>
  <si>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</si>
  <si>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</si>
  <si>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</si>
  <si>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</si>
  <si>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</si>
  <si>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</si>
  <si>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</si>
  <si>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</si>
  <si>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</si>
  <si>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</si>
  <si>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</si>
  <si>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</si>
  <si>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</si>
  <si>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</si>
  <si>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</si>
  <si>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</si>
  <si>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</si>
  <si>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</si>
  <si>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</si>
  <si>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</si>
  <si>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</si>
  <si>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</si>
  <si>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</si>
  <si>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</si>
  <si>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</si>
  <si>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</si>
  <si>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</si>
  <si>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</si>
  <si>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</si>
  <si>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</si>
  <si>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</si>
  <si>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</si>
  <si>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</si>
  <si>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</si>
  <si>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</si>
  <si>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</si>
  <si>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</si>
  <si>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</si>
  <si>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</si>
  <si>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</si>
  <si>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</si>
  <si>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</si>
  <si>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</si>
  <si>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</si>
  <si>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</si>
  <si>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</si>
  <si>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</si>
  <si>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</si>
  <si>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</si>
  <si>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</si>
  <si>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</si>
  <si>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</si>
  <si>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</si>
  <si>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</si>
  <si>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</si>
  <si>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</si>
  <si>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</si>
  <si>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</si>
  <si>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</si>
  <si>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</si>
  <si>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</si>
  <si>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</si>
  <si>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</si>
  <si>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</si>
  <si>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</si>
  <si>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</si>
  <si>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</si>
  <si>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</si>
  <si>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</si>
  <si>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</si>
  <si>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</si>
  <si>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</si>
  <si>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</si>
  <si>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</si>
  <si>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</si>
  <si>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</si>
  <si>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</si>
  <si>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</si>
  <si>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</si>
  <si>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</si>
  <si>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</si>
  <si>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</si>
  <si>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</si>
  <si>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</si>
  <si>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</si>
  <si>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</si>
  <si>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</si>
  <si>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</si>
  <si>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</si>
  <si>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</si>
  <si>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</si>
  <si>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</si>
  <si>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</si>
  <si>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</si>
  <si>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</si>
  <si>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</si>
  <si>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</si>
  <si>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</si>
  <si>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</si>
  <si>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</si>
  <si>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</si>
  <si>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</si>
  <si>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</si>
  <si>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</si>
  <si>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</si>
  <si>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</si>
  <si>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</si>
  <si>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</si>
  <si>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</si>
  <si>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</si>
  <si>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</si>
  <si>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</si>
  <si>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</si>
  <si>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</si>
  <si>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</si>
  <si>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</si>
  <si>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</si>
  <si>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</si>
  <si>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</si>
  <si>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</si>
  <si>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</si>
  <si>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</si>
  <si>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</si>
  <si>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</si>
  <si>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</si>
  <si>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</si>
  <si>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</si>
  <si>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</si>
  <si>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</si>
  <si>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</si>
  <si>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</si>
  <si>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</si>
  <si>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</si>
  <si>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</si>
  <si>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</si>
  <si>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</si>
  <si>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</si>
  <si>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</si>
  <si>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</si>
  <si>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</si>
  <si>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</si>
  <si>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</si>
  <si>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</si>
  <si>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</si>
  <si>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</si>
  <si>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</si>
  <si>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</si>
  <si>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</si>
  <si>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</si>
  <si>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</si>
  <si>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</si>
  <si>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</si>
  <si>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</si>
  <si>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</si>
  <si>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</si>
  <si>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</si>
  <si>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</si>
  <si>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</si>
  <si>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</si>
  <si>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</si>
  <si>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</si>
  <si>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</si>
  <si>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</si>
  <si>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</si>
  <si>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</si>
  <si>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</si>
  <si>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</si>
  <si>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</si>
  <si>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</si>
  <si>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</si>
  <si>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</si>
  <si>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</si>
  <si>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</si>
  <si>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</si>
  <si>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</si>
  <si>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</si>
  <si>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</si>
  <si>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</si>
  <si>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</si>
  <si>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</si>
  <si>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</si>
  <si>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</si>
  <si>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</si>
  <si>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</si>
  <si>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</si>
  <si>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</si>
  <si>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</si>
  <si>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</si>
  <si>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</si>
  <si>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</si>
  <si>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</si>
  <si>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</si>
  <si>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</si>
  <si>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</si>
  <si>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</si>
  <si>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</si>
  <si>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</si>
  <si>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</si>
  <si>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</si>
  <si>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</si>
  <si>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</si>
  <si>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</si>
  <si>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</si>
  <si>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</si>
  <si>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</si>
  <si>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</si>
  <si>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</si>
  <si>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</si>
  <si>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</si>
  <si>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</si>
  <si>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</si>
  <si>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</si>
  <si>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</si>
  <si>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</si>
  <si>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</si>
  <si>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</si>
  <si>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</si>
  <si>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</si>
  <si>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</si>
  <si>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</si>
  <si>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</si>
  <si>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</si>
  <si>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</si>
  <si>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</si>
  <si>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</si>
  <si>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</si>
  <si>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</si>
  <si>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</si>
  <si>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</si>
  <si>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</si>
  <si>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</si>
  <si>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</si>
  <si>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</si>
  <si>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</si>
  <si>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</si>
  <si>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</si>
  <si>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</si>
  <si>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</si>
  <si>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</si>
  <si>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</si>
  <si>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</si>
  <si>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</si>
  <si>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</si>
  <si>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</si>
  <si>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</si>
  <si>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</si>
  <si>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</si>
  <si>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</si>
  <si>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</si>
  <si>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</si>
  <si>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</si>
  <si>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</si>
  <si>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</si>
  <si>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</si>
  <si>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</si>
  <si>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</si>
  <si>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</si>
  <si>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</si>
  <si>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</si>
  <si>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</si>
  <si>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</si>
  <si>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</si>
  <si>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</si>
  <si>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</si>
  <si>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</si>
  <si>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</si>
  <si>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</si>
  <si>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</si>
  <si>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</si>
  <si>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</si>
  <si>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</si>
  <si>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</si>
  <si>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</si>
  <si>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</si>
  <si>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</si>
  <si>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</si>
  <si>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</si>
  <si>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</si>
  <si>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</si>
  <si>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</si>
  <si>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</si>
  <si>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</si>
  <si>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</si>
  <si>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</si>
  <si>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</si>
  <si>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</si>
  <si>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</si>
  <si>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</si>
  <si>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</si>
  <si>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</si>
  <si>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</si>
  <si>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</si>
  <si>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</si>
  <si>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</si>
  <si>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</si>
  <si>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</si>
  <si>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</si>
  <si>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</si>
  <si>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</si>
  <si>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</si>
  <si>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</si>
  <si>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</si>
  <si>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</si>
  <si>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</si>
  <si>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</si>
  <si>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</si>
  <si>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</si>
  <si>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</si>
  <si>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</si>
  <si>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</si>
  <si>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</si>
  <si>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</si>
  <si>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</si>
  <si>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</si>
  <si>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</si>
  <si>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</si>
  <si>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</si>
  <si>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</si>
  <si>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</si>
  <si>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</si>
  <si>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</si>
  <si>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</si>
  <si>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</si>
  <si>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</si>
  <si>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</si>
  <si>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</si>
  <si>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</si>
  <si>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</si>
  <si>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</si>
  <si>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</si>
  <si>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</si>
  <si>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</si>
  <si>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</si>
  <si>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</si>
  <si>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</si>
  <si>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</si>
  <si>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</si>
  <si>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</si>
  <si>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</si>
  <si>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</si>
  <si>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</si>
  <si>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</si>
  <si>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</si>
  <si>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</si>
  <si>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</si>
  <si>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</si>
  <si>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</si>
  <si>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</si>
  <si>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</si>
  <si>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</si>
  <si>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</si>
  <si>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</si>
  <si>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</si>
  <si>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</si>
  <si>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</si>
  <si>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</si>
  <si>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</si>
  <si>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</si>
  <si>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</si>
  <si>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</si>
  <si>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</si>
  <si>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</si>
  <si>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</si>
  <si>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</si>
  <si>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</si>
  <si>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</si>
  <si>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</si>
  <si>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</si>
  <si>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</si>
  <si>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</si>
  <si>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</si>
  <si>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</si>
  <si>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</si>
  <si>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</si>
  <si>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</si>
  <si>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</si>
  <si>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</si>
  <si>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</si>
  <si>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</si>
  <si>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</si>
  <si>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</si>
  <si>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</si>
  <si>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</si>
  <si>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</si>
  <si>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</si>
  <si>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</si>
  <si>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</si>
  <si>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</si>
  <si>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</si>
  <si>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</si>
  <si>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</si>
  <si>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</si>
  <si>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</si>
  <si>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</si>
  <si>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</si>
  <si>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</si>
  <si>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</si>
  <si>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</si>
  <si>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</si>
  <si>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</si>
  <si>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</si>
  <si>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</si>
  <si>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</si>
  <si>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</si>
  <si>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</si>
  <si>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</si>
  <si>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</si>
  <si>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</si>
  <si>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</si>
  <si>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</si>
  <si>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</si>
  <si>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</si>
  <si>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</si>
  <si>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</si>
  <si>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</si>
  <si>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</si>
  <si>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</si>
  <si>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</si>
  <si>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</si>
  <si>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</si>
  <si>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</si>
  <si>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</si>
  <si>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</si>
  <si>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</si>
  <si>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</si>
  <si>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</si>
  <si>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</si>
  <si>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</si>
  <si>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</si>
  <si>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</si>
  <si>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</si>
  <si>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</si>
  <si>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</si>
  <si>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</si>
  <si>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</si>
  <si>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</si>
  <si>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</si>
  <si>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</si>
  <si>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</si>
  <si>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</si>
  <si>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</si>
  <si>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</si>
  <si>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</si>
  <si>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</si>
  <si>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</si>
  <si>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</si>
  <si>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</si>
  <si>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</si>
  <si>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</si>
  <si>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</si>
  <si>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</si>
  <si>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</si>
  <si>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</si>
  <si>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</si>
  <si>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</si>
  <si>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</si>
  <si>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</si>
  <si>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</si>
  <si>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</si>
  <si>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</si>
  <si>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</si>
  <si>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</si>
  <si>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</si>
  <si>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</si>
  <si>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</si>
  <si>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</si>
  <si>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</si>
  <si>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</si>
  <si>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</si>
  <si>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</si>
  <si>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</si>
  <si>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</si>
  <si>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</si>
  <si>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</si>
  <si>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</si>
  <si>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</si>
  <si>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</si>
  <si>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</si>
  <si>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</si>
  <si>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</si>
  <si>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</si>
  <si>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</si>
  <si>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</si>
  <si>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</si>
  <si>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</si>
  <si>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</si>
  <si>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</si>
  <si>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</si>
  <si>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</si>
  <si>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</si>
  <si>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</si>
  <si>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</si>
  <si>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</si>
  <si>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</si>
  <si>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</si>
  <si>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</si>
  <si>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</si>
  <si>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</si>
  <si>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</si>
  <si>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</si>
  <si>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</si>
  <si>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</si>
  <si>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</si>
  <si>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</si>
  <si>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</si>
  <si>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</si>
  <si>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</si>
  <si>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</si>
  <si>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</si>
  <si>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</si>
  <si>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</si>
  <si>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</si>
  <si>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</si>
  <si>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</si>
  <si>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</si>
  <si>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</si>
  <si>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</si>
  <si>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</si>
  <si>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</si>
  <si>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</si>
  <si>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</si>
  <si>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</si>
  <si>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</si>
  <si>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</si>
  <si>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</si>
  <si>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</si>
  <si>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</si>
  <si>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</si>
  <si>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</si>
  <si>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</si>
  <si>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</si>
  <si>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</si>
  <si>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</si>
  <si>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</si>
  <si>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</si>
  <si>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</si>
  <si>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</si>
  <si>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</si>
  <si>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</si>
  <si>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</si>
  <si>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</si>
  <si>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</si>
  <si>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</si>
  <si>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</si>
  <si>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</si>
  <si>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</si>
  <si>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</si>
  <si>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</si>
  <si>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</si>
  <si>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</si>
  <si>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</si>
  <si>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</si>
  <si>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</si>
  <si>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</si>
  <si>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</si>
  <si>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</si>
  <si>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</si>
  <si>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</si>
  <si>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</si>
  <si>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</si>
  <si>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</si>
  <si>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</si>
  <si>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</si>
  <si>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</si>
  <si>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</si>
  <si>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</si>
  <si>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</si>
  <si>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</si>
  <si>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</si>
  <si>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</si>
  <si>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</si>
  <si>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</si>
  <si>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</si>
  <si>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</si>
  <si>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</si>
  <si>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</si>
  <si>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</si>
  <si>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</si>
  <si>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</si>
  <si>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</si>
  <si>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</si>
  <si>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</si>
  <si>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</si>
  <si>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</si>
  <si>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</si>
  <si>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</si>
  <si>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</si>
  <si>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</si>
  <si>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</si>
  <si>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</si>
  <si>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</si>
  <si>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</si>
  <si>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</si>
  <si>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</si>
  <si>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</si>
  <si>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</si>
  <si>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</si>
  <si>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</si>
  <si>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</si>
  <si>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</si>
  <si>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</si>
  <si>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</si>
  <si>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</si>
  <si>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</si>
  <si>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</si>
  <si>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</si>
  <si>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</si>
  <si>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</si>
  <si>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</si>
  <si>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</si>
  <si>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</si>
  <si>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</si>
  <si>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</si>
  <si>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</si>
  <si>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</si>
  <si>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</si>
  <si>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</si>
  <si>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</si>
  <si>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</si>
  <si>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</si>
  <si>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</si>
  <si>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</si>
  <si>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</si>
  <si>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</si>
  <si>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</si>
  <si>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</si>
  <si>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</si>
  <si>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</si>
  <si>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</si>
  <si>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</si>
  <si>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</si>
  <si>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</si>
  <si>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</si>
  <si>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</si>
  <si>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</si>
  <si>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</si>
  <si>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</si>
  <si>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</si>
  <si>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</si>
  <si>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</si>
  <si>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</si>
  <si>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</si>
  <si>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</si>
  <si>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</si>
  <si>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</si>
  <si>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</si>
  <si>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</si>
  <si>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</si>
  <si>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</si>
  <si>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</si>
  <si>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</si>
  <si>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</si>
  <si>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</si>
  <si>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</si>
  <si>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</si>
  <si>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</si>
  <si>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</si>
  <si>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</si>
  <si>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</si>
  <si>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</si>
  <si>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</si>
  <si>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</si>
  <si>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</si>
  <si>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</si>
  <si>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</si>
  <si>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</si>
  <si>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</si>
  <si>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</si>
  <si>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</si>
  <si>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</si>
  <si>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</si>
  <si>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</si>
  <si>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</si>
  <si>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</si>
  <si>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</si>
  <si>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</si>
  <si>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</si>
  <si>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</si>
  <si>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</si>
  <si>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</si>
  <si>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</si>
  <si>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</si>
  <si>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</si>
  <si>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</si>
  <si>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</si>
  <si>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</si>
  <si>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</si>
  <si>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</si>
  <si>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</si>
  <si>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</si>
  <si>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</si>
  <si>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</si>
  <si>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</si>
  <si>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</si>
  <si>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</si>
  <si>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</si>
  <si>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</si>
  <si>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</si>
  <si>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</si>
  <si>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</si>
  <si>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</si>
  <si>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</si>
  <si>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</si>
  <si>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</si>
  <si>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</si>
  <si>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</si>
  <si>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</si>
  <si>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</si>
  <si>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</si>
  <si>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</si>
  <si>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</si>
  <si>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</si>
  <si>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</si>
  <si>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</si>
  <si>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</si>
  <si>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</si>
  <si>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</si>
  <si>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</si>
  <si>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</si>
  <si>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</si>
  <si>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</si>
  <si>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</si>
  <si>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</si>
  <si>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</si>
  <si>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</si>
  <si>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</si>
  <si>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</si>
  <si>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</si>
  <si>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</si>
  <si>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</si>
  <si>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</si>
  <si>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</si>
  <si>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</si>
  <si>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</si>
  <si>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</si>
  <si>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</si>
  <si>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</si>
  <si>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</si>
  <si>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</si>
  <si>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</si>
  <si>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</si>
  <si>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</si>
  <si>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</si>
  <si>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</si>
  <si>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</si>
  <si>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</si>
  <si>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</si>
  <si>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</si>
  <si>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</si>
  <si>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</si>
  <si>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</si>
  <si>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</si>
  <si>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</si>
  <si>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</si>
  <si>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</si>
  <si>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</si>
  <si>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</si>
  <si>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</si>
  <si>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</si>
  <si>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</si>
  <si>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</si>
  <si>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</si>
  <si>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</si>
  <si>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</si>
  <si>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</si>
  <si>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</si>
  <si>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</si>
  <si>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</si>
  <si>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</si>
  <si>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</si>
  <si>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</si>
  <si>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</si>
  <si>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</si>
  <si>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</si>
  <si>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</si>
  <si>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</si>
  <si>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</si>
  <si>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</si>
  <si>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</si>
  <si>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</si>
  <si>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</si>
  <si>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</si>
  <si>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</si>
  <si>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</si>
  <si>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</si>
  <si>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</si>
  <si>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</si>
  <si>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</si>
  <si>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</si>
  <si>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</si>
  <si>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</si>
  <si>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</si>
  <si>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</si>
  <si>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</si>
  <si>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</si>
  <si>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</si>
  <si>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</si>
  <si>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</si>
  <si>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</si>
  <si>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</si>
  <si>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</si>
  <si>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</si>
  <si>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</si>
  <si>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</si>
  <si>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</si>
  <si>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</si>
  <si>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</si>
  <si>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</si>
  <si>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</si>
  <si>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</si>
  <si>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</si>
  <si>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</si>
  <si>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</si>
  <si>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</si>
  <si>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</si>
  <si>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</si>
  <si>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</si>
  <si>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</si>
  <si>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</si>
  <si>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</si>
  <si>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</si>
  <si>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</si>
  <si>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</si>
  <si>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</si>
  <si>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</si>
  <si>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</si>
  <si>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</si>
  <si>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</si>
  <si>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</si>
  <si>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</si>
  <si>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</si>
  <si>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</si>
  <si>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</si>
  <si>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</si>
  <si>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</si>
  <si>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</si>
  <si>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</si>
  <si>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</si>
  <si>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</si>
  <si>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</si>
  <si>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</si>
  <si>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</si>
  <si>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</si>
  <si>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</si>
  <si>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</si>
  <si>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</si>
  <si>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</si>
  <si>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</si>
  <si>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</si>
  <si>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</si>
  <si>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</si>
  <si>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</si>
  <si>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</si>
  <si>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</si>
  <si>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</si>
  <si>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</si>
  <si>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</si>
  <si>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</si>
  <si>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</si>
  <si>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</si>
  <si>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</si>
  <si>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</si>
  <si>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</si>
  <si>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</si>
  <si>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</si>
  <si>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</si>
  <si>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</si>
  <si>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</si>
  <si>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</si>
  <si>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</si>
  <si>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</si>
  <si>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</si>
  <si>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</si>
  <si>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</si>
  <si>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</si>
  <si>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</si>
  <si>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</si>
  <si>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</si>
  <si>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</si>
  <si>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</si>
  <si>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</si>
  <si>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</si>
  <si>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</si>
  <si>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</si>
  <si>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</si>
  <si>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</si>
  <si>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</si>
  <si>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</si>
  <si>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</si>
  <si>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</si>
  <si>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</si>
  <si>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</si>
  <si>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</si>
  <si>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</si>
  <si>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</si>
  <si>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</si>
  <si>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</si>
  <si>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</si>
  <si>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</si>
  <si>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</si>
  <si>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</si>
  <si>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</si>
  <si>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</si>
  <si>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</si>
  <si>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</si>
  <si>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</si>
  <si>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</si>
  <si>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</si>
  <si>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</si>
  <si>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</si>
  <si>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</si>
  <si>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</si>
  <si>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</si>
  <si>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</si>
  <si>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</si>
  <si>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</si>
  <si>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</si>
  <si>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</si>
  <si>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</si>
  <si>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</si>
  <si>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</si>
  <si>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</si>
  <si>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</si>
  <si>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</si>
  <si>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</si>
  <si>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</si>
  <si>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</si>
  <si>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</si>
  <si>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</si>
  <si>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</si>
  <si>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</si>
  <si>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</si>
  <si>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</si>
  <si>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</si>
  <si>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</si>
  <si>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</si>
  <si>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</si>
  <si>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</si>
  <si>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</si>
  <si>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</si>
  <si>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</si>
  <si>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</si>
  <si>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</si>
  <si>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</si>
  <si>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</si>
  <si>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</si>
  <si>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</si>
  <si>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</si>
  <si>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</si>
  <si>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</si>
  <si>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</si>
  <si>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</si>
  <si>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</si>
  <si>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</si>
  <si>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</si>
  <si>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</si>
  <si>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</si>
  <si>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</si>
  <si>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</si>
  <si>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</si>
  <si>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</si>
  <si>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</si>
  <si>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</si>
  <si>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</si>
  <si>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</si>
  <si>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</si>
  <si>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</si>
  <si>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</si>
  <si>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</si>
  <si>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</si>
  <si>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</si>
  <si>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</si>
  <si>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</si>
  <si>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</si>
  <si>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</si>
  <si>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</si>
  <si>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</si>
  <si>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</si>
  <si>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</si>
  <si>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</si>
  <si>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</si>
  <si>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</si>
  <si>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</si>
  <si>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</si>
  <si>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</si>
  <si>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</si>
  <si>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</si>
  <si>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</si>
  <si>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</si>
  <si>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</si>
  <si>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</si>
  <si>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</si>
  <si>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</si>
  <si>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</si>
  <si>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</si>
  <si>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</si>
  <si>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</si>
  <si>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</si>
  <si>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</si>
  <si>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</si>
  <si>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</si>
  <si>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</si>
  <si>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</si>
  <si>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</si>
  <si>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</si>
  <si>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</si>
  <si>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</si>
  <si>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</si>
  <si>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</si>
  <si>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</si>
  <si>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</si>
  <si>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</si>
  <si>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</si>
  <si>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</si>
  <si>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</si>
  <si>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</si>
  <si>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</si>
  <si>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</si>
  <si>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</si>
  <si>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</si>
  <si>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</si>
  <si>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</si>
  <si>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</si>
  <si>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</si>
  <si>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</si>
  <si>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</si>
  <si>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</si>
  <si>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</si>
  <si>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</si>
  <si>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</si>
  <si>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</si>
  <si>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</si>
  <si>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</si>
  <si>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</si>
  <si>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</si>
  <si>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</si>
  <si>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</si>
  <si>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</si>
  <si>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</si>
  <si>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</si>
  <si>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</si>
  <si>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</si>
  <si>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</si>
  <si>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</si>
  <si>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</si>
  <si>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</si>
  <si>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</si>
  <si>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</si>
  <si>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</si>
  <si>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</si>
  <si>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</si>
  <si>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</si>
  <si>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</si>
  <si>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</si>
  <si>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</si>
  <si>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</si>
  <si>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</si>
  <si>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</si>
  <si>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</si>
  <si>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</si>
  <si>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</si>
  <si>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</si>
  <si>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</si>
  <si>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</si>
  <si>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</si>
  <si>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</si>
  <si>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</si>
  <si>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</si>
  <si>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</si>
  <si>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</si>
  <si>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</si>
  <si>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</si>
  <si>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</si>
  <si>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</si>
  <si>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</si>
  <si>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</si>
  <si>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</si>
  <si>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</si>
  <si>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</si>
  <si>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</si>
  <si>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</si>
  <si>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</si>
  <si>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</si>
  <si>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</si>
  <si>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</si>
  <si>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</si>
  <si>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</si>
  <si>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</si>
  <si>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</si>
  <si>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</si>
  <si>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</si>
  <si>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</si>
  <si>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</si>
  <si>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</si>
  <si>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</si>
  <si>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</si>
  <si>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</si>
  <si>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</si>
  <si>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</si>
  <si>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</si>
  <si>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</si>
  <si>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</si>
  <si>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</si>
  <si>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</si>
  <si>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</si>
  <si>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</si>
  <si>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</si>
  <si>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</si>
  <si>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</si>
  <si>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</si>
  <si>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</si>
  <si>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</si>
  <si>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</si>
  <si>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</si>
  <si>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</si>
  <si>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</si>
  <si>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</si>
  <si>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</si>
  <si>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</si>
  <si>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</si>
  <si>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</si>
  <si>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</si>
  <si>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</si>
  <si>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</si>
  <si>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</si>
  <si>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</si>
  <si>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</si>
  <si>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</si>
  <si>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</si>
  <si>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</si>
  <si>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</si>
  <si>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</si>
  <si>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</si>
  <si>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</si>
  <si>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</si>
  <si>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</si>
  <si>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</si>
  <si>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</si>
  <si>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</si>
  <si>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</si>
  <si>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</si>
  <si>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</si>
  <si>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</si>
  <si>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</si>
  <si>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</si>
  <si>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</si>
  <si>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</si>
  <si>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</si>
  <si>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</si>
  <si>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</si>
  <si>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</si>
  <si>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</si>
  <si>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</si>
  <si>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</si>
  <si>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</si>
  <si>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</si>
  <si>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</si>
  <si>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</si>
  <si>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</si>
  <si>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</si>
  <si>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</si>
  <si>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</si>
  <si>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</si>
  <si>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</si>
  <si>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</si>
  <si>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</si>
  <si>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</si>
  <si>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</si>
  <si>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</si>
  <si>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</si>
  <si>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</si>
  <si>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</si>
  <si>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</si>
  <si>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</si>
  <si>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</si>
  <si>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</si>
  <si>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</si>
  <si>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</si>
  <si>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</si>
  <si>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</si>
  <si>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</si>
  <si>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</si>
  <si>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</si>
  <si>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</si>
  <si>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</si>
  <si>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</si>
  <si>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</si>
  <si>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</si>
  <si>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</si>
  <si>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</si>
  <si>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</si>
  <si>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</si>
  <si>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</si>
  <si>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</si>
  <si>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</si>
  <si>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</si>
  <si>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</si>
  <si>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</si>
  <si>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</si>
  <si>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</si>
  <si>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</si>
  <si>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</si>
  <si>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</si>
  <si>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</si>
  <si>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</si>
  <si>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</si>
  <si>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</si>
  <si>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</si>
  <si>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</si>
  <si>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</si>
  <si>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</si>
  <si>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</si>
  <si>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</si>
  <si>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</si>
  <si>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</si>
  <si>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</si>
  <si>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</si>
  <si>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</si>
  <si>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</si>
  <si>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</si>
  <si>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</si>
  <si>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</si>
  <si>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</si>
  <si>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</si>
  <si>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</si>
  <si>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</si>
  <si>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</si>
  <si>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</si>
  <si>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</si>
  <si>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</si>
  <si>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</si>
  <si>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</si>
  <si>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</si>
  <si>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</si>
  <si>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</si>
  <si>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</si>
  <si>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</si>
  <si>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</si>
  <si>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</si>
  <si>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</si>
  <si>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</si>
  <si>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</si>
  <si>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</si>
  <si>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</si>
  <si>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</si>
  <si>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</si>
  <si>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</si>
  <si>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</si>
  <si>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</si>
  <si>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</si>
  <si>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</si>
  <si>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</si>
  <si>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</si>
  <si>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</si>
  <si>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</si>
  <si>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</si>
  <si>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</si>
  <si>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</si>
  <si>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</si>
  <si>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</si>
  <si>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</si>
  <si>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</si>
  <si>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</si>
  <si>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</si>
  <si>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</si>
  <si>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</si>
  <si>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</si>
  <si>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</si>
  <si>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</si>
  <si>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</si>
  <si>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</si>
  <si>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</si>
  <si>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</si>
  <si>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</si>
  <si>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</si>
  <si>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</si>
  <si>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</si>
  <si>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</si>
  <si>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</si>
  <si>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</si>
  <si>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</si>
  <si>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</si>
  <si>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</si>
  <si>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</si>
  <si>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</si>
  <si>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</si>
  <si>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</si>
  <si>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</si>
  <si>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</si>
  <si>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</si>
  <si>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</si>
  <si>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</si>
  <si>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</si>
  <si>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</si>
  <si>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</si>
  <si>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</si>
  <si>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</si>
  <si>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</si>
  <si>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</si>
  <si>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</si>
  <si>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</si>
  <si>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</si>
  <si>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</si>
  <si>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</si>
  <si>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</si>
  <si>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</si>
  <si>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</si>
  <si>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</si>
  <si>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</si>
  <si>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</si>
  <si>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</si>
  <si>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</si>
  <si>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</si>
  <si>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</si>
  <si>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</si>
  <si>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</si>
  <si>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</si>
  <si>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</si>
  <si>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</si>
  <si>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</si>
  <si>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</si>
  <si>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</si>
  <si>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</si>
  <si>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</si>
  <si>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</si>
  <si>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</si>
  <si>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</si>
  <si>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</si>
  <si>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</si>
  <si>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</si>
  <si>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</si>
  <si>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</si>
  <si>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</si>
  <si>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</si>
  <si>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</si>
  <si>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</si>
  <si>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</si>
  <si>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</si>
  <si>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</si>
  <si>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</si>
  <si>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</si>
  <si>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</si>
  <si>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</si>
  <si>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</si>
  <si>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</si>
  <si>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</si>
  <si>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</si>
  <si>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</si>
  <si>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</si>
  <si>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</si>
  <si>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</si>
  <si>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</si>
  <si>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</si>
  <si>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</si>
  <si>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</si>
  <si>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</si>
  <si>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</si>
  <si>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</si>
  <si>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</si>
  <si>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</si>
  <si>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</si>
  <si>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</si>
  <si>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</si>
  <si>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</si>
  <si>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</si>
  <si>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</si>
  <si>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</si>
  <si>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</si>
  <si>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</si>
  <si>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</si>
  <si>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</si>
  <si>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</si>
  <si>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</si>
  <si>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</si>
  <si>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</si>
  <si>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</si>
  <si>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</si>
  <si>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</si>
  <si>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</si>
  <si>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</si>
  <si>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</si>
  <si>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</si>
  <si>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</si>
  <si>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</si>
  <si>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</si>
  <si>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</si>
  <si>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</si>
  <si>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</si>
  <si>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</si>
  <si>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</si>
  <si>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</si>
  <si>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</si>
  <si>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</si>
  <si>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</si>
  <si>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</si>
  <si>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</si>
  <si>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</si>
  <si>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</si>
  <si>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</si>
  <si>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</si>
  <si>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</si>
  <si>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</si>
  <si>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</si>
  <si>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</si>
  <si>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</si>
  <si>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</si>
  <si>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</si>
  <si>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</si>
  <si>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</si>
  <si>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</si>
  <si>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</si>
  <si>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</si>
  <si>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</si>
  <si>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</si>
  <si>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</si>
  <si>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</si>
  <si>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</si>
  <si>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</si>
  <si>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</si>
  <si>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</si>
  <si>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</si>
  <si>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</si>
  <si>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</si>
  <si>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</si>
  <si>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</si>
  <si>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</si>
  <si>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</si>
  <si>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</si>
  <si>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</si>
  <si>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</si>
  <si>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</si>
  <si>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</si>
  <si>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</si>
  <si>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</si>
  <si>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</si>
  <si>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</si>
  <si>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</si>
  <si>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</si>
  <si>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</si>
  <si>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</si>
  <si>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</si>
  <si>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</si>
  <si>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</si>
  <si>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</si>
  <si>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</si>
  <si>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</si>
  <si>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</si>
  <si>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</si>
  <si>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</si>
  <si>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</si>
  <si>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</si>
  <si>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</si>
  <si>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</si>
  <si>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</si>
  <si>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</si>
  <si>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</si>
  <si>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</si>
  <si>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</si>
  <si>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</si>
  <si>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</si>
  <si>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</si>
  <si>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</si>
  <si>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</si>
  <si>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</si>
  <si>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</si>
  <si>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</si>
  <si>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</si>
  <si>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</si>
  <si>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</si>
  <si>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</si>
  <si>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</si>
  <si>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</si>
  <si>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</si>
  <si>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</si>
  <si>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</si>
  <si>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</si>
  <si>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</si>
  <si>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</si>
  <si>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</si>
  <si>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</si>
  <si>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</si>
  <si>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</si>
  <si>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</si>
  <si>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</si>
  <si>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</si>
  <si>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</si>
  <si>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</si>
  <si>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</si>
  <si>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</si>
  <si>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</si>
  <si>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</si>
  <si>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</si>
  <si>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</si>
  <si>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</si>
  <si>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</si>
  <si>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</si>
  <si>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</si>
  <si>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</si>
  <si>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</si>
  <si>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</si>
  <si>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</si>
  <si>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</si>
  <si>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</si>
  <si>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</si>
  <si>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</si>
  <si>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</si>
  <si>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</si>
  <si>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</si>
  <si>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</si>
  <si>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</si>
  <si>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</si>
  <si>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</si>
  <si>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</si>
  <si>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</si>
  <si>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</si>
  <si>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</si>
  <si>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</si>
  <si>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</si>
  <si>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</si>
  <si>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</si>
  <si>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</si>
  <si>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</si>
  <si>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</si>
  <si>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</si>
  <si>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</si>
  <si>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</si>
  <si>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</si>
  <si>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</si>
  <si>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</si>
  <si>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</si>
  <si>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</si>
  <si>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</si>
  <si>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</si>
  <si>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</si>
  <si>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</si>
  <si>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</si>
  <si>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</si>
  <si>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</si>
  <si>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</si>
  <si>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</si>
  <si>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</si>
  <si>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</si>
  <si>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</si>
  <si>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</si>
  <si>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</si>
  <si>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</si>
  <si>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</si>
  <si>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</si>
  <si>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</si>
  <si>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</si>
  <si>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</si>
  <si>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</si>
  <si>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</si>
  <si>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</si>
  <si>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</si>
  <si>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</si>
  <si>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</si>
  <si>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</si>
  <si>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</si>
  <si>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</si>
  <si>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</si>
  <si>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</si>
  <si>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</si>
  <si>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</si>
  <si>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</si>
  <si>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</si>
  <si>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</si>
  <si>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</si>
  <si>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</si>
  <si>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</si>
  <si>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</si>
  <si>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</si>
  <si>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</si>
  <si>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</si>
  <si>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</si>
  <si>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</si>
  <si>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</si>
  <si>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</si>
  <si>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</si>
  <si>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</si>
  <si>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</si>
  <si>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</si>
  <si>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</si>
  <si>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</si>
  <si>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</si>
  <si>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</si>
  <si>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</si>
  <si>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</si>
  <si>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</si>
  <si>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</si>
  <si>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</si>
  <si>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</si>
  <si>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</si>
  <si>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</si>
  <si>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</si>
  <si>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</si>
  <si>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</si>
  <si>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</si>
  <si>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</si>
  <si>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</si>
  <si>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</si>
  <si>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</si>
  <si>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</si>
  <si>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</si>
  <si>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</si>
  <si>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</si>
  <si>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</si>
  <si>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</si>
  <si>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</si>
  <si>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</si>
  <si>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</si>
  <si>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</si>
  <si>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</si>
  <si>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</si>
  <si>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</si>
  <si>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</si>
  <si>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</si>
  <si>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</si>
  <si>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</si>
  <si>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</si>
  <si>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</si>
  <si>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</si>
  <si>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</si>
  <si>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</si>
  <si>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</si>
  <si>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</si>
  <si>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</si>
  <si>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</si>
  <si>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</si>
  <si>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</si>
  <si>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</si>
  <si>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</si>
  <si>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</si>
  <si>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</si>
  <si>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</si>
  <si>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</si>
  <si>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</si>
  <si>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</si>
  <si>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</si>
  <si>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</si>
  <si>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</si>
  <si>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</si>
  <si>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</si>
  <si>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</si>
  <si>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</si>
  <si>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</si>
  <si>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</si>
  <si>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</si>
  <si>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</si>
  <si>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</si>
  <si>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</si>
  <si>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</si>
  <si>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</si>
  <si>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</si>
  <si>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</si>
  <si>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</si>
  <si>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</si>
  <si>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</si>
  <si>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</si>
  <si>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</si>
  <si>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</si>
  <si>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</si>
  <si>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</si>
  <si>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</si>
  <si>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</si>
  <si>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</si>
  <si>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</si>
  <si>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</si>
  <si>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</si>
  <si>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</si>
  <si>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</si>
  <si>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</si>
  <si>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</si>
  <si>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</si>
  <si>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</si>
  <si>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</si>
  <si>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</si>
  <si>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</si>
  <si>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</si>
  <si>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</si>
  <si>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</si>
  <si>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</si>
  <si>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</si>
  <si>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</si>
  <si>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</si>
  <si>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</si>
  <si>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</si>
  <si>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</si>
  <si>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</si>
  <si>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</si>
  <si>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</si>
  <si>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</si>
  <si>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</si>
  <si>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</si>
  <si>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</si>
  <si>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</si>
  <si>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</si>
  <si>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</si>
  <si>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</si>
  <si>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</si>
  <si>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</si>
  <si>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</si>
  <si>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</si>
  <si>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</si>
  <si>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</si>
  <si>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</si>
  <si>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</si>
  <si>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</si>
  <si>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</si>
  <si>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</si>
  <si>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</si>
  <si>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</si>
  <si>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</si>
  <si>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</si>
  <si>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</si>
  <si>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</si>
  <si>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</si>
  <si>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</si>
  <si>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</si>
  <si>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</si>
  <si>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</si>
  <si>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</si>
  <si>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</si>
  <si>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</si>
  <si>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</si>
  <si>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</si>
  <si>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</si>
  <si>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</si>
  <si>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</si>
  <si>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</si>
  <si>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</si>
  <si>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</si>
  <si>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</si>
  <si>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</si>
  <si>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</si>
  <si>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</si>
  <si>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</si>
  <si>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</si>
  <si>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</si>
  <si>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</si>
  <si>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</si>
  <si>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</si>
  <si>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</si>
  <si>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</si>
  <si>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</si>
  <si>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</si>
  <si>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</si>
  <si>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</si>
  <si>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</si>
  <si>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</si>
  <si>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</si>
  <si>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</si>
  <si>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</si>
  <si>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</si>
  <si>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</si>
  <si>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</si>
  <si>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</si>
  <si>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</si>
  <si>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</si>
  <si>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</si>
  <si>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</si>
  <si>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</si>
  <si>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</si>
  <si>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</si>
  <si>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</si>
  <si>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</si>
  <si>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</si>
  <si>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</si>
  <si>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</si>
  <si>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</si>
  <si>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</si>
  <si>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</si>
  <si>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</si>
  <si>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</si>
  <si>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</si>
  <si>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</si>
  <si>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</si>
  <si>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</si>
  <si>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</si>
  <si>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</si>
  <si>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</si>
  <si>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</si>
  <si>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</si>
  <si>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</si>
  <si>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</si>
  <si>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</si>
  <si>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</si>
  <si>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</si>
  <si>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</si>
  <si>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</si>
  <si>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</si>
  <si>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</si>
  <si>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</si>
  <si>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</si>
  <si>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</si>
  <si>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</si>
  <si>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</si>
  <si>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</si>
  <si>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</si>
  <si>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</si>
  <si>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</si>
  <si>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</si>
  <si>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</si>
  <si>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</si>
  <si>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</si>
  <si>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</si>
  <si>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</si>
  <si>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</si>
  <si>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</si>
  <si>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</si>
  <si>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</si>
  <si>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</si>
  <si>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</si>
  <si>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</si>
  <si>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</si>
  <si>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</si>
  <si>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</si>
  <si>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</si>
  <si>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</si>
  <si>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</si>
  <si>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</si>
  <si>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</si>
  <si>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</si>
  <si>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</si>
  <si>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</si>
  <si>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</si>
  <si>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</si>
  <si>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</si>
  <si>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</si>
  <si>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</si>
  <si>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</si>
  <si>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</si>
  <si>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</si>
  <si>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</si>
  <si>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</si>
  <si>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</si>
  <si>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</si>
  <si>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</si>
  <si>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</si>
  <si>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</si>
  <si>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</si>
  <si>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</si>
  <si>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</si>
  <si>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</si>
  <si>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</si>
  <si>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</si>
  <si>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</si>
  <si>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</si>
  <si>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</si>
  <si>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</si>
  <si>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</si>
  <si>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</si>
  <si>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</si>
  <si>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</si>
  <si>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</si>
  <si>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</si>
  <si>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</si>
  <si>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</si>
  <si>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</si>
  <si>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</si>
  <si>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</si>
  <si>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</si>
  <si>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</si>
  <si>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</si>
  <si>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</si>
  <si>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</si>
  <si>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</si>
  <si>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</si>
  <si>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</si>
  <si>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</si>
  <si>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</si>
  <si>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</si>
  <si>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</si>
  <si>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</si>
  <si>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</si>
  <si>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</si>
  <si>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</si>
  <si>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</si>
  <si>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</si>
  <si>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</si>
  <si>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</si>
  <si>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</si>
  <si>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</si>
  <si>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</si>
  <si>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</si>
  <si>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</si>
  <si>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</si>
  <si>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</si>
  <si>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</si>
  <si>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</si>
  <si>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</si>
  <si>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</si>
  <si>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</si>
  <si>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</si>
  <si>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</si>
  <si>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</si>
  <si>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</si>
  <si>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</si>
  <si>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</si>
  <si>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</si>
  <si>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</si>
  <si>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</si>
  <si>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</si>
  <si>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</si>
  <si>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</si>
  <si>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</si>
  <si>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</si>
  <si>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</si>
  <si>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</si>
  <si>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</si>
  <si>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</si>
  <si>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</si>
  <si>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</si>
  <si>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</si>
  <si>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</si>
  <si>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</si>
  <si>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</si>
  <si>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</si>
  <si>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</si>
  <si>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</si>
  <si>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</si>
  <si>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</si>
  <si>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</si>
  <si>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</si>
  <si>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</si>
  <si>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</si>
  <si>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</si>
  <si>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</si>
  <si>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</si>
  <si>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</si>
  <si>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</si>
  <si>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</si>
  <si>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</si>
  <si>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</si>
  <si>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</si>
  <si>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</si>
  <si>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</si>
  <si>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</si>
  <si>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</si>
  <si>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</si>
  <si>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</si>
  <si>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</si>
  <si>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</si>
  <si>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</si>
  <si>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</si>
  <si>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</si>
  <si>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</si>
  <si>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</si>
  <si>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</si>
  <si>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</si>
  <si>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</si>
  <si>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</si>
  <si>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</si>
  <si>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</si>
  <si>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</si>
  <si>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</si>
  <si>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</si>
  <si>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</si>
  <si>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</si>
  <si>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</si>
  <si>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</si>
  <si>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</si>
  <si>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</si>
  <si>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</si>
  <si>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</si>
  <si>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</si>
  <si>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</si>
  <si>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</si>
  <si>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</si>
  <si>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</si>
  <si>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</si>
  <si>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</si>
  <si>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</si>
  <si>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</si>
  <si>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</si>
  <si>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</si>
  <si>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</si>
  <si>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</si>
  <si>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</si>
  <si>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</si>
  <si>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</si>
  <si>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</si>
  <si>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</si>
  <si>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</si>
  <si>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</si>
  <si>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</si>
  <si>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</si>
  <si>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</si>
  <si>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</si>
  <si>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</si>
  <si>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</si>
  <si>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</si>
  <si>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</si>
  <si>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</si>
  <si>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</si>
  <si>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</si>
  <si>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</si>
  <si>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</si>
  <si>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</si>
  <si>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</si>
  <si>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</si>
  <si>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</si>
  <si>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</si>
  <si>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</si>
  <si>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</si>
  <si>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</si>
  <si>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</si>
  <si>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</si>
  <si>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</si>
  <si>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</si>
  <si>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</si>
  <si>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</si>
  <si>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</si>
  <si>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</si>
  <si>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</si>
  <si>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</si>
  <si>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</si>
  <si>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</si>
  <si>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</si>
  <si>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</si>
  <si>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</si>
  <si>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</si>
  <si>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</si>
  <si>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</si>
  <si>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</si>
  <si>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</si>
  <si>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</si>
  <si>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</si>
  <si>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</si>
  <si>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</si>
  <si>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</si>
  <si>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</si>
  <si>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</si>
  <si>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</si>
  <si>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</si>
  <si>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</si>
  <si>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</si>
  <si>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</si>
  <si>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</si>
  <si>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</si>
  <si>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</si>
  <si>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</si>
  <si>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</si>
  <si>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</si>
  <si>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</si>
  <si>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</si>
  <si>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</si>
  <si>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</si>
  <si>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</si>
  <si>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</si>
  <si>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</si>
  <si>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</si>
  <si>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</si>
  <si>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</si>
  <si>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</si>
  <si>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</si>
  <si>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</si>
  <si>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</si>
  <si>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</si>
  <si>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</si>
  <si>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</si>
  <si>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</si>
  <si>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</si>
  <si>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</si>
  <si>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</si>
  <si>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</si>
  <si>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</si>
  <si>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</si>
  <si>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</si>
  <si>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</si>
  <si>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</si>
  <si>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</si>
  <si>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</si>
  <si>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</si>
  <si>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</si>
  <si>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</si>
  <si>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</si>
  <si>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</si>
  <si>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</si>
  <si>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</si>
  <si>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</si>
  <si>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</si>
  <si>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</si>
  <si>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</si>
  <si>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</si>
  <si>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</si>
  <si>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</si>
  <si>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</si>
  <si>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</si>
  <si>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</si>
  <si>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</si>
  <si>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</si>
  <si>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</si>
  <si>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</si>
  <si>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</si>
  <si>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</si>
  <si>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</si>
  <si>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</si>
  <si>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</si>
  <si>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</si>
  <si>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</si>
  <si>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</si>
  <si>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</si>
  <si>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</si>
  <si>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</si>
  <si>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</si>
  <si>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</si>
  <si>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</si>
  <si>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</si>
  <si>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</si>
  <si>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</si>
  <si>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</si>
  <si>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</si>
  <si>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</si>
  <si>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</si>
  <si>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</si>
  <si>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</si>
  <si>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</si>
  <si>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</si>
  <si>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</si>
  <si>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</si>
  <si>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</si>
  <si>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</si>
  <si>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</si>
  <si>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</si>
  <si>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</si>
  <si>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</si>
  <si>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</si>
  <si>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</si>
  <si>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</si>
  <si>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</si>
  <si>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</si>
  <si>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</si>
  <si>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</si>
  <si>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</si>
  <si>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</si>
  <si>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</si>
  <si>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</si>
  <si>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</si>
  <si>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</si>
  <si>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</si>
  <si>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</si>
  <si>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</si>
  <si>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</si>
  <si>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</si>
  <si>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</si>
  <si>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</si>
  <si>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</si>
  <si>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</si>
  <si>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</si>
  <si>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</si>
  <si>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</si>
  <si>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</si>
  <si>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</si>
  <si>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</si>
  <si>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</si>
  <si>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</si>
  <si>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</si>
  <si>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</si>
  <si>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</si>
  <si>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</si>
  <si>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</si>
  <si>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</si>
  <si>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</si>
  <si>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</si>
  <si>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</si>
  <si>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</si>
  <si>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</si>
  <si>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</si>
  <si>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</si>
  <si>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</si>
  <si>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</si>
  <si>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</si>
  <si>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</si>
  <si>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</si>
  <si>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</si>
  <si>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</si>
  <si>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</si>
  <si>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</si>
  <si>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</si>
  <si>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</si>
  <si>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</si>
  <si>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</si>
  <si>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</si>
  <si>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</si>
  <si>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</si>
  <si>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</si>
  <si>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</si>
  <si>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</si>
  <si>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</si>
  <si>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</si>
  <si>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</si>
  <si>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</si>
  <si>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</si>
  <si>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</si>
  <si>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</si>
  <si>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</si>
  <si>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</si>
  <si>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</si>
  <si>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</si>
  <si>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</si>
  <si>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</si>
  <si>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</si>
  <si>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</si>
  <si>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</si>
  <si>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</si>
  <si>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</si>
  <si>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</si>
  <si>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</si>
  <si>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</si>
  <si>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</si>
  <si>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</si>
  <si>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</si>
  <si>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</si>
  <si>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</si>
  <si>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</si>
  <si>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</si>
  <si>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</si>
  <si>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</si>
  <si>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</si>
  <si>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</si>
  <si>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</si>
  <si>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</si>
  <si>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</si>
  <si>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</si>
  <si>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</si>
  <si>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</si>
  <si>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</si>
  <si>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</si>
  <si>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</si>
  <si>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</si>
  <si>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</si>
  <si>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</si>
  <si>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</si>
  <si>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</si>
  <si>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</si>
  <si>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</si>
  <si>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</si>
  <si>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</si>
  <si>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</si>
  <si>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</si>
  <si>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</si>
  <si>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</si>
  <si>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</si>
  <si>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</si>
  <si>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</si>
  <si>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</si>
  <si>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</si>
  <si>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</si>
  <si>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</si>
  <si>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</si>
  <si>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</si>
  <si>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</si>
  <si>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</si>
  <si>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</si>
  <si>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</si>
  <si>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</si>
  <si>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</si>
  <si>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</si>
  <si>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</si>
  <si>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</si>
  <si>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</si>
  <si>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</si>
  <si>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</si>
  <si>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</si>
  <si>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</si>
  <si>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</si>
  <si>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</si>
  <si>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</si>
  <si>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</si>
  <si>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</si>
  <si>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</si>
  <si>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</si>
  <si>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</si>
  <si>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</si>
  <si>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</si>
  <si>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</si>
  <si>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</si>
  <si>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</si>
  <si>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</si>
  <si>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</si>
  <si>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</si>
  <si>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</si>
  <si>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</si>
  <si>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</si>
  <si>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</si>
  <si>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</si>
  <si>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</si>
  <si>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</si>
  <si>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</si>
  <si>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</si>
  <si>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</si>
  <si>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</si>
  <si>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</si>
  <si>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</si>
  <si>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</si>
  <si>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</si>
  <si>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</si>
  <si>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</si>
  <si>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</si>
  <si>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</si>
  <si>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</si>
  <si>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</si>
  <si>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</si>
  <si>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</si>
  <si>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</si>
  <si>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</si>
  <si>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</si>
  <si>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</si>
  <si>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</si>
  <si>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</si>
  <si>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</si>
  <si>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</si>
  <si>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</si>
  <si>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</si>
  <si>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</si>
  <si>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</si>
  <si>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</si>
  <si>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</si>
  <si>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</si>
  <si>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</si>
  <si>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</si>
  <si>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</si>
  <si>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</si>
  <si>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</si>
  <si>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</si>
  <si>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</si>
  <si>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</si>
  <si>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</si>
  <si>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</si>
  <si>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</si>
  <si>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</si>
  <si>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</si>
  <si>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</si>
  <si>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</si>
  <si>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</si>
  <si>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</si>
  <si>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</si>
  <si>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</si>
  <si>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</si>
  <si>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</si>
  <si>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</si>
  <si>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</si>
  <si>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</si>
  <si>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</si>
  <si>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</si>
  <si>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</si>
  <si>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</si>
  <si>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</si>
  <si>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</si>
  <si>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</si>
  <si>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</si>
  <si>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</si>
  <si>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</si>
  <si>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</si>
  <si>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</si>
  <si>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</si>
  <si>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</si>
  <si>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</si>
  <si>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</si>
  <si>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</si>
  <si>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</si>
  <si>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</si>
  <si>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</si>
  <si>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</si>
  <si>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</si>
  <si>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</si>
  <si>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</si>
  <si>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</si>
  <si>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</si>
  <si>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</si>
  <si>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</si>
  <si>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</si>
  <si>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</si>
  <si>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</si>
  <si>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</si>
  <si>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</si>
  <si>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</si>
  <si>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</si>
  <si>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</si>
  <si>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</si>
  <si>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</si>
  <si>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</si>
  <si>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</si>
  <si>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</si>
  <si>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</si>
  <si>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</si>
  <si>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</si>
  <si>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</si>
  <si>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</si>
  <si>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</si>
  <si>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</si>
  <si>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</si>
  <si>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</si>
  <si>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</si>
  <si>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</si>
  <si>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</si>
  <si>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</si>
  <si>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</si>
  <si>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</si>
  <si>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</si>
  <si>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</si>
  <si>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</si>
  <si>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</si>
  <si>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</si>
  <si>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</si>
  <si>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</si>
  <si>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</si>
  <si>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</si>
  <si>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</si>
  <si>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</si>
  <si>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</si>
  <si>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</si>
  <si>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</si>
  <si>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</si>
  <si>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</si>
  <si>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</si>
  <si>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</si>
  <si>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</si>
  <si>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</si>
  <si>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</si>
  <si>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</si>
  <si>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</si>
  <si>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</si>
  <si>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</si>
  <si>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</si>
  <si>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</si>
  <si>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</si>
  <si>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</si>
  <si>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</si>
  <si>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</si>
  <si>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</si>
  <si>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</si>
  <si>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</si>
  <si>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</si>
  <si>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</si>
  <si>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</si>
  <si>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</si>
  <si>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</si>
  <si>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</si>
  <si>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</si>
  <si>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</si>
  <si>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</si>
  <si>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</si>
  <si>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</si>
  <si>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</si>
  <si>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</si>
  <si>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</si>
  <si>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</si>
  <si>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</si>
  <si>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</si>
  <si>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</si>
  <si>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</si>
  <si>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</si>
  <si>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</si>
  <si>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</si>
  <si>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</si>
  <si>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</si>
  <si>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</si>
  <si>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</si>
  <si>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</si>
  <si>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</si>
  <si>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</si>
  <si>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</si>
  <si>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</si>
  <si>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</si>
  <si>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</si>
  <si>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</si>
  <si>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</si>
  <si>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</si>
  <si>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</si>
  <si>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</si>
  <si>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</si>
  <si>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</si>
  <si>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</si>
  <si>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</si>
  <si>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</si>
  <si>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</si>
  <si>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</si>
  <si>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</si>
  <si>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</si>
  <si>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</si>
  <si>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</si>
  <si>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</si>
  <si>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</si>
  <si>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</si>
  <si>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</si>
  <si>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</si>
  <si>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</si>
  <si>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</si>
  <si>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</si>
  <si>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</si>
  <si>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</si>
  <si>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</si>
  <si>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</si>
  <si>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</si>
  <si>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</si>
  <si>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</si>
  <si>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</si>
  <si>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</si>
  <si>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</si>
  <si>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</si>
  <si>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</si>
  <si>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</si>
  <si>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</si>
  <si>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</si>
  <si>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</si>
  <si>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</si>
  <si>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</si>
  <si>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</si>
  <si>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</si>
  <si>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</si>
  <si>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</si>
  <si>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</si>
  <si>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</si>
  <si>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</si>
  <si>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</si>
  <si>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</si>
  <si>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</si>
  <si>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</si>
  <si>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</si>
  <si>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</si>
  <si>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</si>
  <si>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</si>
  <si>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</si>
  <si>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</si>
  <si>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</si>
  <si>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</si>
  <si>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</si>
  <si>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</si>
  <si>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</si>
  <si>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</si>
  <si>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</si>
  <si>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</si>
  <si>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</si>
  <si>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</si>
  <si>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</si>
  <si>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</si>
  <si>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</si>
  <si>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</si>
  <si>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</si>
  <si>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</si>
  <si>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</si>
  <si>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</si>
  <si>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</si>
  <si>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</si>
  <si>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</si>
  <si>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</si>
  <si>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</si>
  <si>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</si>
  <si>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</si>
  <si>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</si>
  <si>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</si>
  <si>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</si>
  <si>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</si>
  <si>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</si>
  <si>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</si>
  <si>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</si>
  <si>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</si>
  <si>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</si>
  <si>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</si>
  <si>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</si>
  <si>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</si>
  <si>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</si>
  <si>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</si>
  <si>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</si>
  <si>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</si>
  <si>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</si>
  <si>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</si>
  <si>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</si>
  <si>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</si>
  <si>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</si>
  <si>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</si>
  <si>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</si>
  <si>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</si>
  <si>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</si>
  <si>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</si>
  <si>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</si>
  <si>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</si>
  <si>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</si>
  <si>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</si>
  <si>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</si>
  <si>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</si>
  <si>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</si>
  <si>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</si>
  <si>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</si>
  <si>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</si>
  <si>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</si>
  <si>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</si>
  <si>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</si>
  <si>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</si>
  <si>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</si>
  <si>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</si>
  <si>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</si>
  <si>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</si>
  <si>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</si>
  <si>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</si>
  <si>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</si>
  <si>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</si>
  <si>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</si>
  <si>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</si>
  <si>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</si>
  <si>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</si>
  <si>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</si>
  <si>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</si>
  <si>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</si>
  <si>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</si>
  <si>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</si>
  <si>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</si>
  <si>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</si>
  <si>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</si>
  <si>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</si>
  <si>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</si>
  <si>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</si>
  <si>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</si>
  <si>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</si>
  <si>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</si>
  <si>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</si>
  <si>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</si>
  <si>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</si>
  <si>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</si>
  <si>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</si>
  <si>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</si>
  <si>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</si>
  <si>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</si>
  <si>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</si>
  <si>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</si>
  <si>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</si>
  <si>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</si>
  <si>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</si>
  <si>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</si>
  <si>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</si>
  <si>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</si>
  <si>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</si>
  <si>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</si>
  <si>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</si>
  <si>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</si>
  <si>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</si>
  <si>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</si>
  <si>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</si>
  <si>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</si>
  <si>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</si>
  <si>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</si>
  <si>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</si>
  <si>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</si>
  <si>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</si>
  <si>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</si>
  <si>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</si>
  <si>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</si>
  <si>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</si>
  <si>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</si>
  <si>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</si>
  <si>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</si>
  <si>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</si>
  <si>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</si>
  <si>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</si>
  <si>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</si>
  <si>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</si>
  <si>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</si>
  <si>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</si>
  <si>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</si>
  <si>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</si>
  <si>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</si>
  <si>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</si>
  <si>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</si>
  <si>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</si>
  <si>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</si>
  <si>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</si>
  <si>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</si>
  <si>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</si>
  <si>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</si>
  <si>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</si>
  <si>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</si>
  <si>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</si>
  <si>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</si>
  <si>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</si>
  <si>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</si>
  <si>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</si>
  <si>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</si>
  <si>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</si>
  <si>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</si>
  <si>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</si>
  <si>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</si>
  <si>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</si>
  <si>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</si>
  <si>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</si>
  <si>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</si>
  <si>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</si>
  <si>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</si>
  <si>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</si>
  <si>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</si>
  <si>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</si>
  <si>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</si>
  <si>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</si>
  <si>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</si>
  <si>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</si>
  <si>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</si>
  <si>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</si>
  <si>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</si>
  <si>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</si>
  <si>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</si>
  <si>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</si>
  <si>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</si>
  <si>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</si>
  <si>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</si>
  <si>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</si>
  <si>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</si>
  <si>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</si>
  <si>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</si>
  <si>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</si>
  <si>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</si>
  <si>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</si>
  <si>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</si>
  <si>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</si>
  <si>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</si>
  <si>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</si>
  <si>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</si>
  <si>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</si>
  <si>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</si>
  <si>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</si>
  <si>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</si>
  <si>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</si>
  <si>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</si>
  <si>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</si>
  <si>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</si>
  <si>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</si>
  <si>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</si>
  <si>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</si>
  <si>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</si>
  <si>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</si>
  <si>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</si>
  <si>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</si>
  <si>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</si>
  <si>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</si>
  <si>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</si>
  <si>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</si>
  <si>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</si>
  <si>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</si>
  <si>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</si>
  <si>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</si>
  <si>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</si>
  <si>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</si>
  <si>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</si>
  <si>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</si>
  <si>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</si>
  <si>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</si>
  <si>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</si>
  <si>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</si>
  <si>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</si>
  <si>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</si>
  <si>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</si>
  <si>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</si>
  <si>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</si>
  <si>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</si>
  <si>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</si>
  <si>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</si>
  <si>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</si>
  <si>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</si>
  <si>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</si>
  <si>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</si>
  <si>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</si>
  <si>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</si>
  <si>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</si>
  <si>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</si>
  <si>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</si>
  <si>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</si>
  <si>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</si>
  <si>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</si>
  <si>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</si>
  <si>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</si>
  <si>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</si>
  <si>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</si>
  <si>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</si>
  <si>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</si>
  <si>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</si>
  <si>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</si>
  <si>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</si>
  <si>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</si>
  <si>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</si>
  <si>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</si>
  <si>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</si>
  <si>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</si>
  <si>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</si>
  <si>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</si>
  <si>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</si>
  <si>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</si>
  <si>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</si>
  <si>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</si>
  <si>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</si>
  <si>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</si>
  <si>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</si>
  <si>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</si>
  <si>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</si>
  <si>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</si>
  <si>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</si>
  <si>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</si>
  <si>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</si>
  <si>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</si>
  <si>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</si>
  <si>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</si>
  <si>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</si>
  <si>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</si>
  <si>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</si>
  <si>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</si>
  <si>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</si>
  <si>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</si>
  <si>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</si>
  <si>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</si>
  <si>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</si>
  <si>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</si>
  <si>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</si>
  <si>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</si>
  <si>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</si>
  <si>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</si>
  <si>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</si>
  <si>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</si>
  <si>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</si>
  <si>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</si>
  <si>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</si>
  <si>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</si>
  <si>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</si>
  <si>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</si>
  <si>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</si>
  <si>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</si>
  <si>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</si>
  <si>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</si>
  <si>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</si>
  <si>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</si>
  <si>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</si>
  <si>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</si>
  <si>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</si>
  <si>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</si>
  <si>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</si>
  <si>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</si>
  <si>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</si>
  <si>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</si>
  <si>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</si>
  <si>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</si>
  <si>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</si>
  <si>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</si>
  <si>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</si>
  <si>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</si>
  <si>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</si>
  <si>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</si>
  <si>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</si>
  <si>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</si>
  <si>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</si>
  <si>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</si>
  <si>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</si>
  <si>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</si>
  <si>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</si>
  <si>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</si>
  <si>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</si>
  <si>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</si>
  <si>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</si>
  <si>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</si>
  <si>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</si>
  <si>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</si>
  <si>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</si>
  <si>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</si>
  <si>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</si>
  <si>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</si>
  <si>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</si>
  <si>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</si>
  <si>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</si>
  <si>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</si>
  <si>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</si>
  <si>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</si>
  <si>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</si>
  <si>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</si>
  <si>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</si>
  <si>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</si>
  <si>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</si>
  <si>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</si>
  <si>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</si>
  <si>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</si>
  <si>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</si>
  <si>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</si>
  <si>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</si>
  <si>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</si>
  <si>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</si>
  <si>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</si>
  <si>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</si>
  <si>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</si>
  <si>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</si>
  <si>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</si>
  <si>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</si>
  <si>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</si>
  <si>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</si>
  <si>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</si>
  <si>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</si>
  <si>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</si>
  <si>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</si>
  <si>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</si>
  <si>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</si>
  <si>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</si>
  <si>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</si>
  <si>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</si>
  <si>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</si>
  <si>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</si>
  <si>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</si>
  <si>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</si>
  <si>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</si>
  <si>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</si>
  <si>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</si>
  <si>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</si>
  <si>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</si>
  <si>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</si>
  <si>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</si>
  <si>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</si>
  <si>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</si>
  <si>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</si>
  <si>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</si>
  <si>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</si>
  <si>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</si>
  <si>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</si>
  <si>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</si>
  <si>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</si>
  <si>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</si>
  <si>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</si>
  <si>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</si>
  <si>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</si>
  <si>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</si>
  <si>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</si>
  <si>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</si>
  <si>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</si>
  <si>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</si>
  <si>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</si>
  <si>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</si>
  <si>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</si>
  <si>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</si>
  <si>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</si>
  <si>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</si>
  <si>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</si>
  <si>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</si>
  <si>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</si>
  <si>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</si>
  <si>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</si>
  <si>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</si>
  <si>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</si>
  <si>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</si>
  <si>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</si>
  <si>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</si>
  <si>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</si>
  <si>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</si>
  <si>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</si>
  <si>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</si>
  <si>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</si>
  <si>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</si>
  <si>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</si>
  <si>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</si>
  <si>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</si>
  <si>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</si>
  <si>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</si>
  <si>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</si>
  <si>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</si>
  <si>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</si>
  <si>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</si>
  <si>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</si>
  <si>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</si>
  <si>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</si>
  <si>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</si>
  <si>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</si>
  <si>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</si>
  <si>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</si>
  <si>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</si>
  <si>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</si>
  <si>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</si>
  <si>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</si>
  <si>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</si>
  <si>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</si>
  <si>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</si>
  <si>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</si>
  <si>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</si>
  <si>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</si>
  <si>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</si>
  <si>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</si>
  <si>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</si>
  <si>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</si>
  <si>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</si>
  <si>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</si>
  <si>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</si>
  <si>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</si>
  <si>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</si>
  <si>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</si>
  <si>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</si>
  <si>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</si>
  <si>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</si>
  <si>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</si>
  <si>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</si>
  <si>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</si>
  <si>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</si>
  <si>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</si>
  <si>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</si>
  <si>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</si>
  <si>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</si>
  <si>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</si>
  <si>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</si>
  <si>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</si>
  <si>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</si>
  <si>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</si>
  <si>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</si>
  <si>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</si>
  <si>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</si>
  <si>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</si>
  <si>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</si>
  <si>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</si>
  <si>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</si>
  <si>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</si>
  <si>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</si>
  <si>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</si>
  <si>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</si>
  <si>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</si>
  <si>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</si>
  <si>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</si>
  <si>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</si>
  <si>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</si>
  <si>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</si>
  <si>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</si>
  <si>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</si>
  <si>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</si>
  <si>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</si>
  <si>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</si>
  <si>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</si>
  <si>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</si>
  <si>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</si>
  <si>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</si>
  <si>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</si>
  <si>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</si>
  <si>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</si>
  <si>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</si>
  <si>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</si>
  <si>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</si>
  <si>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</si>
  <si>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</si>
  <si>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</si>
  <si>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</si>
  <si>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</si>
  <si>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</si>
  <si>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</si>
  <si>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</si>
  <si>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</si>
  <si>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</si>
  <si>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</si>
  <si>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</si>
  <si>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</si>
  <si>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</si>
  <si>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</si>
  <si>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</si>
  <si>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</si>
  <si>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</si>
  <si>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</si>
  <si>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</si>
  <si>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</si>
  <si>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</si>
  <si>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</si>
  <si>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</si>
  <si>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</si>
  <si>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</si>
  <si>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</si>
  <si>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</si>
  <si>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</si>
  <si>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</si>
  <si>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</si>
  <si>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</si>
  <si>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</si>
  <si>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</si>
  <si>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</si>
  <si>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</si>
  <si>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</si>
  <si>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</si>
  <si>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</si>
  <si>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</si>
  <si>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</si>
  <si>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</si>
  <si>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</si>
  <si>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</si>
  <si>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</si>
  <si>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</si>
  <si>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</si>
  <si>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</si>
  <si>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</si>
  <si>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</si>
  <si>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</si>
  <si>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</si>
  <si>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</si>
  <si>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</si>
  <si>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</si>
  <si>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</si>
  <si>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</si>
  <si>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</si>
  <si>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</si>
  <si>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</si>
  <si>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</si>
  <si>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</si>
  <si>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</si>
  <si>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</si>
  <si>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</si>
  <si>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</si>
  <si>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</si>
  <si>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</si>
  <si>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</si>
  <si>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</si>
  <si>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</si>
  <si>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</si>
  <si>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</si>
  <si>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</si>
  <si>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</si>
  <si>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</si>
  <si>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</si>
  <si>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</si>
  <si>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</si>
  <si>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</si>
  <si>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</si>
  <si>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</si>
  <si>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</si>
  <si>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</si>
  <si>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</si>
  <si>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</si>
  <si>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</si>
  <si>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</si>
  <si>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</si>
  <si>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</si>
  <si>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</si>
  <si>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</si>
  <si>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</si>
  <si>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</si>
  <si>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</si>
  <si>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</si>
  <si>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</si>
  <si>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</si>
  <si>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</si>
  <si>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</si>
  <si>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</si>
  <si>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</si>
  <si>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</si>
  <si>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</si>
  <si>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</si>
  <si>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</si>
  <si>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</si>
  <si>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</si>
  <si>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</si>
  <si>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</si>
  <si>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</si>
  <si>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</si>
  <si>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</si>
  <si>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</si>
  <si>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</si>
  <si>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</si>
  <si>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</si>
  <si>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</si>
  <si>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</si>
  <si>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</si>
  <si>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</si>
  <si>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</si>
  <si>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</si>
  <si>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</si>
  <si>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</si>
  <si>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</si>
  <si>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</si>
  <si>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</si>
  <si>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</si>
  <si>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</si>
  <si>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</si>
  <si>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</si>
  <si>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</si>
  <si>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</si>
  <si>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</si>
  <si>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</si>
  <si>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</si>
  <si>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</si>
  <si>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</si>
  <si>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</si>
  <si>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</si>
  <si>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</si>
  <si>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</si>
  <si>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</si>
  <si>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</si>
  <si>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</si>
  <si>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</si>
  <si>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</si>
  <si>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</si>
  <si>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</si>
  <si>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</si>
  <si>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</si>
  <si>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</si>
  <si>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</si>
  <si>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</si>
  <si>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</si>
  <si>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</si>
  <si>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</si>
  <si>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</si>
  <si>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</si>
  <si>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</si>
  <si>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</si>
  <si>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</si>
  <si>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</si>
  <si>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</si>
  <si>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</si>
  <si>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</si>
  <si>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</si>
  <si>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</si>
  <si>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</si>
  <si>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</si>
  <si>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</si>
  <si>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</si>
  <si>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</si>
  <si>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</si>
  <si>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</si>
  <si>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</si>
  <si>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</si>
  <si>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</si>
  <si>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</si>
  <si>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</si>
  <si>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</si>
  <si>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</si>
  <si>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</si>
  <si>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</si>
  <si>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</si>
  <si>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</si>
  <si>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</si>
  <si>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</si>
  <si>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</si>
  <si>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</si>
  <si>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</si>
  <si>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</si>
  <si>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</si>
  <si>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</si>
  <si>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</si>
  <si>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</si>
  <si>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</si>
  <si>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</si>
  <si>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</si>
  <si>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</si>
  <si>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</si>
  <si>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</si>
  <si>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</si>
  <si>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</si>
  <si>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</si>
  <si>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</si>
  <si>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</si>
  <si>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</si>
  <si>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</si>
  <si>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</si>
  <si>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</si>
  <si>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</si>
  <si>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</si>
  <si>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</si>
  <si>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</si>
  <si>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</si>
  <si>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</si>
  <si>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</si>
  <si>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</si>
  <si>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</si>
  <si>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</si>
  <si>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</si>
  <si>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</si>
  <si>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</si>
  <si>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</si>
  <si>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</si>
  <si>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</si>
  <si>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</si>
  <si>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</si>
  <si>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</si>
  <si>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</si>
  <si>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</si>
  <si>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</si>
  <si>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</si>
  <si>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</si>
  <si>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</si>
  <si>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</si>
  <si>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</si>
  <si>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</si>
  <si>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</si>
  <si>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</si>
  <si>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</si>
  <si>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</si>
  <si>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</si>
  <si>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</si>
  <si>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</si>
  <si>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</si>
  <si>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</si>
  <si>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</si>
  <si>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</si>
  <si>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</si>
  <si>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</si>
  <si>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</si>
  <si>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</si>
  <si>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</si>
  <si>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</si>
  <si>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</si>
  <si>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</si>
  <si>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</si>
  <si>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</si>
  <si>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</si>
  <si>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</si>
  <si>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</si>
  <si>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</si>
  <si>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</si>
  <si>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</si>
  <si>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</si>
  <si>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</si>
  <si>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</si>
  <si>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</si>
  <si>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</si>
  <si>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</si>
  <si>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</si>
  <si>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</si>
  <si>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</si>
  <si>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</si>
  <si>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</si>
  <si>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</si>
  <si>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</si>
  <si>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</si>
  <si>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</si>
  <si>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</si>
  <si>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</si>
  <si>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</si>
  <si>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</si>
  <si>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</si>
  <si>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</si>
  <si>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</si>
  <si>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</si>
  <si>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</si>
  <si>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</si>
  <si>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</si>
  <si>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</si>
  <si>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</si>
  <si>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</si>
  <si>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</si>
  <si>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</si>
  <si>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</si>
  <si>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</si>
  <si>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</si>
  <si>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</si>
  <si>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</si>
  <si>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</si>
  <si>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</si>
  <si>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</si>
  <si>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</si>
  <si>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</si>
  <si>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</si>
  <si>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</si>
  <si>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</si>
  <si>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</si>
  <si>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</si>
  <si>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</si>
  <si>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</si>
  <si>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</si>
  <si>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</si>
  <si>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</si>
  <si>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</si>
  <si>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</si>
  <si>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</si>
  <si>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</si>
  <si>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</si>
  <si>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</si>
  <si>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</si>
  <si>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</si>
  <si>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</si>
  <si>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</si>
  <si>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</si>
  <si>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</si>
  <si>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</si>
  <si>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</si>
  <si>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</si>
  <si>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</si>
  <si>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</si>
  <si>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</si>
  <si>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</si>
  <si>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</si>
  <si>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</si>
  <si>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</si>
  <si>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</si>
  <si>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</si>
  <si>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</si>
  <si>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</si>
  <si>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</si>
  <si>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</si>
  <si>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</si>
  <si>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</si>
  <si>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</si>
  <si>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</si>
  <si>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</si>
  <si>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</si>
  <si>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</si>
  <si>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</si>
  <si>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</si>
  <si>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</si>
  <si>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</si>
  <si>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</si>
  <si>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</si>
  <si>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</si>
  <si>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</si>
  <si>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</si>
  <si>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</si>
  <si>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</si>
  <si>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</si>
  <si>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</si>
  <si>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</si>
  <si>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</si>
  <si>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</si>
  <si>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</si>
  <si>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</si>
  <si>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</si>
  <si>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</si>
  <si>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</si>
  <si>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</si>
  <si>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</si>
  <si>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</si>
  <si>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</si>
  <si>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</si>
  <si>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</si>
  <si>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</si>
  <si>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</si>
  <si>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</si>
  <si>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</si>
  <si>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</si>
  <si>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</si>
  <si>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</si>
  <si>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</si>
  <si>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</si>
  <si>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</si>
  <si>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</si>
  <si>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</si>
  <si>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</si>
  <si>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</si>
  <si>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</si>
  <si>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</si>
  <si>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</si>
  <si>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</si>
  <si>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</si>
  <si>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</si>
  <si>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</si>
  <si>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</si>
  <si>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</si>
  <si>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</si>
  <si>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</si>
  <si>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</si>
  <si>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</si>
  <si>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</si>
  <si>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</si>
  <si>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</si>
  <si>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</si>
  <si>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</si>
  <si>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</si>
  <si>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</si>
  <si>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</si>
  <si>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</si>
  <si>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</si>
  <si>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</si>
  <si>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</si>
  <si>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</si>
  <si>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</si>
  <si>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</si>
  <si>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</si>
  <si>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</si>
  <si>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</si>
  <si>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</si>
  <si>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</si>
  <si>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</si>
  <si>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</si>
  <si>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</si>
  <si>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</si>
  <si>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</si>
  <si>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</si>
  <si>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</si>
  <si>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</si>
  <si>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</si>
  <si>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</si>
  <si>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</si>
  <si>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</si>
  <si>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</si>
  <si>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</si>
  <si>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</si>
  <si>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</si>
  <si>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</si>
  <si>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</si>
  <si>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</si>
  <si>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</si>
  <si>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</si>
  <si>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</si>
  <si>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</si>
  <si>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</si>
  <si>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</si>
  <si>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</si>
  <si>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</si>
  <si>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</si>
  <si>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</si>
  <si>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</si>
  <si>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</si>
  <si>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</si>
  <si>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</si>
  <si>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</si>
  <si>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</si>
  <si>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</si>
  <si>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</si>
  <si>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</si>
  <si>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</si>
  <si>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</si>
  <si>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</si>
  <si>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</si>
  <si>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</si>
  <si>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</si>
  <si>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</si>
  <si>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</si>
  <si>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</si>
  <si>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</si>
  <si>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</si>
  <si>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</si>
  <si>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</si>
  <si>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</si>
  <si>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</si>
  <si>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</si>
  <si>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</si>
  <si>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</si>
  <si>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</si>
  <si>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</si>
  <si>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</si>
  <si>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</si>
  <si>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</si>
  <si>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</si>
  <si>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</si>
  <si>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</si>
  <si>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</si>
  <si>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</si>
  <si>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</si>
  <si>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</si>
  <si>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</si>
  <si>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</si>
  <si>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</si>
  <si>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</si>
  <si>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</si>
  <si>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</si>
  <si>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</si>
  <si>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</si>
  <si>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</si>
  <si>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</si>
  <si>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</si>
  <si>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</si>
  <si>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</si>
  <si>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</si>
  <si>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</si>
  <si>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</si>
  <si>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</si>
  <si>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</si>
  <si>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</si>
  <si>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</si>
  <si>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</si>
  <si>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</si>
  <si>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</si>
  <si>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</si>
  <si>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</si>
  <si>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</si>
  <si>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</si>
  <si>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</si>
  <si>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</si>
  <si>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</si>
  <si>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</si>
  <si>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</si>
  <si>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</si>
  <si>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</si>
  <si>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</si>
  <si>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</si>
  <si>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</si>
  <si>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</si>
  <si>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</si>
  <si>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</si>
  <si>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</si>
  <si>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</si>
  <si>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</si>
  <si>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</si>
  <si>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</si>
  <si>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</si>
  <si>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</si>
  <si>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</si>
  <si>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</si>
  <si>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</si>
  <si>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</si>
  <si>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</si>
  <si>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</si>
  <si>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</si>
  <si>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</si>
  <si>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</si>
  <si>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</si>
  <si>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</si>
  <si>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</si>
  <si>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</si>
  <si>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</si>
  <si>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</si>
  <si>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</si>
  <si>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</si>
  <si>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</si>
  <si>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</si>
  <si>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</si>
  <si>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</si>
  <si>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</si>
  <si>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</si>
  <si>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</si>
  <si>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</si>
  <si>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</si>
  <si>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</si>
  <si>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</si>
  <si>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</si>
  <si>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</si>
  <si>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</si>
  <si>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</si>
  <si>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</si>
  <si>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</si>
  <si>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</si>
  <si>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</si>
  <si>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</si>
  <si>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</si>
  <si>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</si>
  <si>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</si>
  <si>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</si>
  <si>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</si>
  <si>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</si>
  <si>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</si>
  <si>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</si>
  <si>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</si>
  <si>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</si>
  <si>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</si>
  <si>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</si>
  <si>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</si>
  <si>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</si>
  <si>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</si>
  <si>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</si>
  <si>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</si>
  <si>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</si>
  <si>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</si>
  <si>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</si>
  <si>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</si>
  <si>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</si>
  <si>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</si>
  <si>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</si>
  <si>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</si>
  <si>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</si>
  <si>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</si>
  <si>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</si>
  <si>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</si>
  <si>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</si>
  <si>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</si>
  <si>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</si>
  <si>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</si>
  <si>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</si>
  <si>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</si>
  <si>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</si>
  <si>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</si>
  <si>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</si>
  <si>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</si>
  <si>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</si>
  <si>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</si>
  <si>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</si>
  <si>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</si>
  <si>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</si>
  <si>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</si>
  <si>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</si>
  <si>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</si>
  <si>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</si>
  <si>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</si>
  <si>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</si>
  <si>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</si>
  <si>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</si>
  <si>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</si>
  <si>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</si>
  <si>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</si>
  <si>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</si>
  <si>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</si>
  <si>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</si>
  <si>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</si>
  <si>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</si>
  <si>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</si>
  <si>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</si>
  <si>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</si>
  <si>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</si>
  <si>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</si>
  <si>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</si>
  <si>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</si>
  <si>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</si>
  <si>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</si>
  <si>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</si>
  <si>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</si>
  <si>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</si>
  <si>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</si>
  <si>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</si>
  <si>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</si>
  <si>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</si>
  <si>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</si>
  <si>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</si>
  <si>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</si>
  <si>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</si>
  <si>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</si>
  <si>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</si>
  <si>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</si>
  <si>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</si>
  <si>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</si>
  <si>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</si>
  <si>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</si>
  <si>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</si>
  <si>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</si>
  <si>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</si>
  <si>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</si>
  <si>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</si>
  <si>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</si>
  <si>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</si>
  <si>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</si>
  <si>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</si>
  <si>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</si>
  <si>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</si>
  <si>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</si>
  <si>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</si>
  <si>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</si>
  <si>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</si>
  <si>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</si>
  <si>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</si>
  <si>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</si>
  <si>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</si>
  <si>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</si>
  <si>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</si>
  <si>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</si>
  <si>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</si>
  <si>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</si>
  <si>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</si>
  <si>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</si>
  <si>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</si>
  <si>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</si>
  <si>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</si>
  <si>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</si>
  <si>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</si>
  <si>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</si>
  <si>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</si>
  <si>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</si>
  <si>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</si>
  <si>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</si>
  <si>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</si>
  <si>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</si>
  <si>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</si>
  <si>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</si>
  <si>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</si>
  <si>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</si>
  <si>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</si>
  <si>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</si>
  <si>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</si>
  <si>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</si>
  <si>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</si>
  <si>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</si>
  <si>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</si>
  <si>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</si>
  <si>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</si>
  <si>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</si>
  <si>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</si>
  <si>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</si>
  <si>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</si>
  <si>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</si>
  <si>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</si>
  <si>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</si>
  <si>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</si>
  <si>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</si>
  <si>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</si>
  <si>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</si>
  <si>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</si>
  <si>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</si>
  <si>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</si>
  <si>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</si>
  <si>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</si>
  <si>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</si>
  <si>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</si>
  <si>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</si>
  <si>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</si>
  <si>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</si>
  <si>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</si>
  <si>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</si>
  <si>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</si>
  <si>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</si>
  <si>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</si>
  <si>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</si>
  <si>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</si>
  <si>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</si>
  <si>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</si>
  <si>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</si>
  <si>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</si>
  <si>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</si>
  <si>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</si>
  <si>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</si>
  <si>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</si>
  <si>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</si>
  <si>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</si>
  <si>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</si>
  <si>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</si>
  <si>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</si>
  <si>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</si>
  <si>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</si>
  <si>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</si>
  <si>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</si>
  <si>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</si>
  <si>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</si>
  <si>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</si>
  <si>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</si>
  <si>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</si>
  <si>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</si>
  <si>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</si>
  <si>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</si>
  <si>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</si>
  <si>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</si>
  <si>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</si>
  <si>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</si>
  <si>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</si>
  <si>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</si>
  <si>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</si>
  <si>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</si>
  <si>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</si>
  <si>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</si>
  <si>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</si>
  <si>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</si>
  <si>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</si>
  <si>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</si>
  <si>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</si>
  <si>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</si>
  <si>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</si>
  <si>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</si>
  <si>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</si>
  <si>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</si>
  <si>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</si>
  <si>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</si>
  <si>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</si>
  <si>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</si>
  <si>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</si>
  <si>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</si>
  <si>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</si>
  <si>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</si>
  <si>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</si>
  <si>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</si>
  <si>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</si>
  <si>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</si>
  <si>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</si>
  <si>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</si>
  <si>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</si>
  <si>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</si>
  <si>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</si>
  <si>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</si>
  <si>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</si>
  <si>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</si>
  <si>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</si>
  <si>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</si>
  <si>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</si>
  <si>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</si>
  <si>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</si>
  <si>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</si>
  <si>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</si>
  <si>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</si>
  <si>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</si>
  <si>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</si>
  <si>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</si>
  <si>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</si>
  <si>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</si>
  <si>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</si>
  <si>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</si>
  <si>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</si>
  <si>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</si>
  <si>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</si>
  <si>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</si>
  <si>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</si>
  <si>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</si>
  <si>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</si>
  <si>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</si>
  <si>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</si>
  <si>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</si>
  <si>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</si>
  <si>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</si>
  <si>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</si>
  <si>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</si>
  <si>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</si>
  <si>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</si>
  <si>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</si>
  <si>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</si>
  <si>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</si>
  <si>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</si>
  <si>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</si>
  <si>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</si>
  <si>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</si>
  <si>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</si>
  <si>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</si>
  <si>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</si>
  <si>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</si>
  <si>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</si>
  <si>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</si>
  <si>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</si>
  <si>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</si>
  <si>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</si>
  <si>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</si>
  <si>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</si>
  <si>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</si>
  <si>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</si>
  <si>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</si>
  <si>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</si>
  <si>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</si>
  <si>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</si>
  <si>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</si>
  <si>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</si>
  <si>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</si>
  <si>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</si>
  <si>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</si>
  <si>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</si>
  <si>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</si>
  <si>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</si>
  <si>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</si>
  <si>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</si>
  <si>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</si>
  <si>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</si>
  <si>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</si>
  <si>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</si>
  <si>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</si>
  <si>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</si>
  <si>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</si>
  <si>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</si>
  <si>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</si>
  <si>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</si>
  <si>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</si>
  <si>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</si>
  <si>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</si>
  <si>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</si>
  <si>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</si>
  <si>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</si>
  <si>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</si>
  <si>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</si>
  <si>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</si>
  <si>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</si>
  <si>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</si>
  <si>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</si>
  <si>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</si>
  <si>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</si>
  <si>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</si>
  <si>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</si>
  <si>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</si>
  <si>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</si>
  <si>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</si>
  <si>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</si>
  <si>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</si>
  <si>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</si>
  <si>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</si>
  <si>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</si>
  <si>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</si>
  <si>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</si>
  <si>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</si>
  <si>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</si>
  <si>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</si>
  <si>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</si>
  <si>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</si>
  <si>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</si>
  <si>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</si>
  <si>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</si>
  <si>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</si>
  <si>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</si>
  <si>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</si>
  <si>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</si>
  <si>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</si>
  <si>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</si>
  <si>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</si>
  <si>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</si>
  <si>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</si>
  <si>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</si>
  <si>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</si>
  <si>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</si>
  <si>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</si>
  <si>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</si>
  <si>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</si>
  <si>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</si>
  <si>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</si>
  <si>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</si>
  <si>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</si>
  <si>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</si>
  <si>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</si>
  <si>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</si>
  <si>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</si>
  <si>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</si>
  <si>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</si>
  <si>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</si>
  <si>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</si>
  <si>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</si>
  <si>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</si>
  <si>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</si>
  <si>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</si>
  <si>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</si>
  <si>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</si>
  <si>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</si>
  <si>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</si>
  <si>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</si>
  <si>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</si>
  <si>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</si>
  <si>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</si>
  <si>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</si>
  <si>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</si>
  <si>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</si>
  <si>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</si>
  <si>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</si>
  <si>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</si>
  <si>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</si>
  <si>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</si>
  <si>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</si>
  <si>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</si>
  <si>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</si>
  <si>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</si>
  <si>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</si>
  <si>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</si>
  <si>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</si>
  <si>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</si>
  <si>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</si>
  <si>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</si>
  <si>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</si>
  <si>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</si>
  <si>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</si>
  <si>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</si>
  <si>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</si>
  <si>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</si>
  <si>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</si>
  <si>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</si>
  <si>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</si>
  <si>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</si>
  <si>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</si>
  <si>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</si>
  <si>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</si>
  <si>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</si>
  <si>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</si>
  <si>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</si>
  <si>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</si>
  <si>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</si>
  <si>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</si>
  <si>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</si>
  <si>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</si>
  <si>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</si>
  <si>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</si>
  <si>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</si>
  <si>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</si>
  <si>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</si>
  <si>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</si>
  <si>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</si>
  <si>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</si>
  <si>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</si>
  <si>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</si>
  <si>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</si>
  <si>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</si>
  <si>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</si>
  <si>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</si>
  <si>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</si>
  <si>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</si>
  <si>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</si>
  <si>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</si>
  <si>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</si>
  <si>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</si>
  <si>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</si>
  <si>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</si>
  <si>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</si>
  <si>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</si>
  <si>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</si>
  <si>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</si>
  <si>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</si>
  <si>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</si>
  <si>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</si>
  <si>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</si>
  <si>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</si>
  <si>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</si>
  <si>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</si>
  <si>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</si>
  <si>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</si>
  <si>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</si>
  <si>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</si>
  <si>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</si>
  <si>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</si>
  <si>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</si>
  <si>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</si>
  <si>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</si>
  <si>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</si>
  <si>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</si>
  <si>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</si>
  <si>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</si>
  <si>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</si>
  <si>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</si>
  <si>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</si>
  <si>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</si>
  <si>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</si>
  <si>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</si>
  <si>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</si>
  <si>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</si>
  <si>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</si>
  <si>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</si>
  <si>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</si>
  <si>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</si>
  <si>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</si>
  <si>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</si>
  <si>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</si>
  <si>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</si>
  <si>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</si>
  <si>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</si>
  <si>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</si>
  <si>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</si>
  <si>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</si>
  <si>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</si>
  <si>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</si>
  <si>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</si>
  <si>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</si>
  <si>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</si>
  <si>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</si>
  <si>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</si>
  <si>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</si>
  <si>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</si>
  <si>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</si>
  <si>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</si>
  <si>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</si>
  <si>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</si>
  <si>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</si>
  <si>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</si>
  <si>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</si>
  <si>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</si>
  <si>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</si>
  <si>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</si>
  <si>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</si>
  <si>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</si>
  <si>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</si>
  <si>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</si>
  <si>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</si>
  <si>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</si>
  <si>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</si>
  <si>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</si>
  <si>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</si>
  <si>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</si>
  <si>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</si>
  <si>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</si>
  <si>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</si>
  <si>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</si>
  <si>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</si>
  <si>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</si>
  <si>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</si>
  <si>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</si>
  <si>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</si>
  <si>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</si>
  <si>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</si>
  <si>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</si>
  <si>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</si>
  <si>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</si>
  <si>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</si>
  <si>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</si>
  <si>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</si>
  <si>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</si>
  <si>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</si>
  <si>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</si>
  <si>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</si>
  <si>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</si>
  <si>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</si>
  <si>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</si>
  <si>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</si>
  <si>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</si>
  <si>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</si>
  <si>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</si>
  <si>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</si>
  <si>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</si>
  <si>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</si>
  <si>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</si>
  <si>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</si>
  <si>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</si>
  <si>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</si>
  <si>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</si>
  <si>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</si>
  <si>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</si>
  <si>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</si>
  <si>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</si>
  <si>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</si>
  <si>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</si>
  <si>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</si>
  <si>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</si>
  <si>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</si>
  <si>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</si>
  <si>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</si>
  <si>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</si>
  <si>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</si>
  <si>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</si>
  <si>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</si>
  <si>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</si>
  <si>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</si>
  <si>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</si>
  <si>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</si>
  <si>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</si>
  <si>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</si>
  <si>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</si>
  <si>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</si>
  <si>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</si>
  <si>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</si>
  <si>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</si>
  <si>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</si>
  <si>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</si>
  <si>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</si>
  <si>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</si>
  <si>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</si>
  <si>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</si>
  <si>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</si>
  <si>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</si>
  <si>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</si>
  <si>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</si>
  <si>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</si>
  <si>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</si>
  <si>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</si>
  <si>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</si>
  <si>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</si>
  <si>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</si>
  <si>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</si>
  <si>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</si>
  <si>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</si>
  <si>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</si>
  <si>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</si>
  <si>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</si>
  <si>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</si>
  <si>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</si>
  <si>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</si>
  <si>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</si>
  <si>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</si>
  <si>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</si>
  <si>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</si>
  <si>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</si>
  <si>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</si>
  <si>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</si>
  <si>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</si>
  <si>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</si>
  <si>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</si>
  <si>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</si>
  <si>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</si>
  <si>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</si>
  <si>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</si>
  <si>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</si>
  <si>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</si>
  <si>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</si>
  <si>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</si>
  <si>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</si>
  <si>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</si>
  <si>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</si>
  <si>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</si>
  <si>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</si>
  <si>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</si>
  <si>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</si>
  <si>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</si>
  <si>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</si>
  <si>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</si>
  <si>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</si>
  <si>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</si>
  <si>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</si>
  <si>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</si>
  <si>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</si>
  <si>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</si>
  <si>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</si>
  <si>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</si>
  <si>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</si>
  <si>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</si>
  <si>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</si>
  <si>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</si>
  <si>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</si>
  <si>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</si>
  <si>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</si>
  <si>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</si>
  <si>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</si>
  <si>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</si>
  <si>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</si>
  <si>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</si>
  <si>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</si>
  <si>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</si>
  <si>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</si>
  <si>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</si>
  <si>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</si>
  <si>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</si>
  <si>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</si>
  <si>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</si>
  <si>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</si>
  <si>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</si>
  <si>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</si>
  <si>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</si>
  <si>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</si>
  <si>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</si>
  <si>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</si>
  <si>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</si>
  <si>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</si>
  <si>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</si>
  <si>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</si>
  <si>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</si>
  <si>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</si>
  <si>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</si>
  <si>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</si>
  <si>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</si>
  <si>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</si>
  <si>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</si>
  <si>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</si>
  <si>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</si>
  <si>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</si>
  <si>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</si>
  <si>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</si>
  <si>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</si>
  <si>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</si>
  <si>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</si>
  <si>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</si>
  <si>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</si>
  <si>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</si>
  <si>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</si>
  <si>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</si>
  <si>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</si>
  <si>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</si>
  <si>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</si>
  <si>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</si>
  <si>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</si>
  <si>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</si>
  <si>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</si>
  <si>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</si>
  <si>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</si>
  <si>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</si>
  <si>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</si>
  <si>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</si>
  <si>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</si>
  <si>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</si>
  <si>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</si>
  <si>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</si>
  <si>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</si>
  <si>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</si>
  <si>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</si>
  <si>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</si>
  <si>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</si>
  <si>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</si>
  <si>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</si>
  <si>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</si>
  <si>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</si>
  <si>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</si>
  <si>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</si>
  <si>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</si>
  <si>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</si>
  <si>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</si>
  <si>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</si>
  <si>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</si>
  <si>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</si>
  <si>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</si>
  <si>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</si>
  <si>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</si>
  <si>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</si>
  <si>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</si>
  <si>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</si>
  <si>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</si>
  <si>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</si>
  <si>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</si>
  <si>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</si>
  <si>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</si>
  <si>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</si>
  <si>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</si>
  <si>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</si>
  <si>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</si>
  <si>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</si>
  <si>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</si>
  <si>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</si>
  <si>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</si>
  <si>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</si>
  <si>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</si>
  <si>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</si>
  <si>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</si>
  <si>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</si>
  <si>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</si>
  <si>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</si>
  <si>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</si>
  <si>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</si>
  <si>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</si>
  <si>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</si>
  <si>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</si>
  <si>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</si>
  <si>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</si>
  <si>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</si>
  <si>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</si>
  <si>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</si>
  <si>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</si>
  <si>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</si>
  <si>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</si>
  <si>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</si>
  <si>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</si>
  <si>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</si>
  <si>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</si>
  <si>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</si>
  <si>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</si>
  <si>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</si>
  <si>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</si>
  <si>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</si>
  <si>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</si>
  <si>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</si>
  <si>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</si>
  <si>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</si>
  <si>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</si>
  <si>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</si>
  <si>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</si>
  <si>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</si>
  <si>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</si>
  <si>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</si>
  <si>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</si>
  <si>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</si>
  <si>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</si>
  <si>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</si>
  <si>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</si>
  <si>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</si>
  <si>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</si>
  <si>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</si>
  <si>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</si>
  <si>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</si>
  <si>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</si>
  <si>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</si>
  <si>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</si>
  <si>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</si>
  <si>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</si>
  <si>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</si>
  <si>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</si>
  <si>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</si>
  <si>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</si>
  <si>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</si>
  <si>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</si>
  <si>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</si>
  <si>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</si>
  <si>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</si>
  <si>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</si>
  <si>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</si>
  <si>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</si>
  <si>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</si>
  <si>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</si>
  <si>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</si>
  <si>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</si>
  <si>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</si>
  <si>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</si>
  <si>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</si>
  <si>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</si>
  <si>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</si>
  <si>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</si>
  <si>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</si>
  <si>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</si>
  <si>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</si>
  <si>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</si>
  <si>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</si>
  <si>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</si>
  <si>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</si>
  <si>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</si>
  <si>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</si>
  <si>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</si>
  <si>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</si>
  <si>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</si>
  <si>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</si>
  <si>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</si>
  <si>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</si>
  <si>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</si>
  <si>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</si>
  <si>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</si>
  <si>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</si>
  <si>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</si>
  <si>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</si>
  <si>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</si>
  <si>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</si>
  <si>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</si>
  <si>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</si>
  <si>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</si>
  <si>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</si>
  <si>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</si>
  <si>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</si>
  <si>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</si>
  <si>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</si>
  <si>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</si>
  <si>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</si>
  <si>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</si>
  <si>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</si>
  <si>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</si>
  <si>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</si>
  <si>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</si>
  <si>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</si>
  <si>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</si>
  <si>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</si>
  <si>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</si>
  <si>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</si>
  <si>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</si>
  <si>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</si>
  <si>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</si>
  <si>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</si>
  <si>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</si>
  <si>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</si>
  <si>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</si>
  <si>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</si>
  <si>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</si>
  <si>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</si>
  <si>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</si>
  <si>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</si>
  <si>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</si>
  <si>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</si>
  <si>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</si>
  <si>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</si>
  <si>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</si>
  <si>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</si>
  <si>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</si>
  <si>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</si>
  <si>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</si>
  <si>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</si>
  <si>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</si>
  <si>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</si>
  <si>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</si>
  <si>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</si>
  <si>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</si>
  <si>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</si>
  <si>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</si>
  <si>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</si>
  <si>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</si>
  <si>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</si>
  <si>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</si>
  <si>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</si>
  <si>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</si>
  <si>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</si>
  <si>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</si>
  <si>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</si>
  <si>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</si>
  <si>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</si>
  <si>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</si>
  <si>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</si>
  <si>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</si>
  <si>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</si>
  <si>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</si>
  <si>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</si>
  <si>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</si>
  <si>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</si>
  <si>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</si>
  <si>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</si>
  <si>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</si>
  <si>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</si>
  <si>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</si>
  <si>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</si>
  <si>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</si>
  <si>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</si>
  <si>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</si>
  <si>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</si>
  <si>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</si>
  <si>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</si>
  <si>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</si>
  <si>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</si>
  <si>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</si>
  <si>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</si>
  <si>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</si>
  <si>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</si>
  <si>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</si>
  <si>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</si>
  <si>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</si>
  <si>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</si>
  <si>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</si>
  <si>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</si>
  <si>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</si>
  <si>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</si>
  <si>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</si>
  <si>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</si>
  <si>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</si>
  <si>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</si>
  <si>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</si>
  <si>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</si>
  <si>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</si>
  <si>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</si>
  <si>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</si>
  <si>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</si>
  <si>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</si>
  <si>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</si>
  <si>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</si>
  <si>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</si>
  <si>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</si>
  <si>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</si>
  <si>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</si>
  <si>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</si>
  <si>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</si>
  <si>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</si>
  <si>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</si>
  <si>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</si>
  <si>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</si>
  <si>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</si>
  <si>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</si>
  <si>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</si>
  <si>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</si>
  <si>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</si>
  <si>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</si>
  <si>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</si>
  <si>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</si>
  <si>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</si>
  <si>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</si>
  <si>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</si>
  <si>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</si>
  <si>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</si>
  <si>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</si>
  <si>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</si>
  <si>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</si>
  <si>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</si>
  <si>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</si>
  <si>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</si>
  <si>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</si>
  <si>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</si>
  <si>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</si>
  <si>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</si>
  <si>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</si>
  <si>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</si>
  <si>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</si>
  <si>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</si>
  <si>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</si>
  <si>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</si>
  <si>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</si>
  <si>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</si>
  <si>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</si>
  <si>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</si>
  <si>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</si>
  <si>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</si>
  <si>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</si>
  <si>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</si>
  <si>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</si>
  <si>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</si>
  <si>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</si>
  <si>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</si>
  <si>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</si>
  <si>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</si>
  <si>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</si>
  <si>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</si>
  <si>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</si>
  <si>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</si>
  <si>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</si>
  <si>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</si>
  <si>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</si>
  <si>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</si>
  <si>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</si>
  <si>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</si>
  <si>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</si>
  <si>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</si>
  <si>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</si>
  <si>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</si>
  <si>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</si>
  <si>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</si>
  <si>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</si>
  <si>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</si>
  <si>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</si>
  <si>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</si>
  <si>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</si>
  <si>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</si>
  <si>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</si>
  <si>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</si>
  <si>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</si>
  <si>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</si>
  <si>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</si>
  <si>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</si>
  <si>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</si>
  <si>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</si>
  <si>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</si>
  <si>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</si>
  <si>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</si>
  <si>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</si>
  <si>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</si>
  <si>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</si>
  <si>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</si>
  <si>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</si>
  <si>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</si>
  <si>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</si>
  <si>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</si>
  <si>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</si>
  <si>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</si>
  <si>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</si>
  <si>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</si>
  <si>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</si>
  <si>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</si>
  <si>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</si>
  <si>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</si>
  <si>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</si>
  <si>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</si>
  <si>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</si>
  <si>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</si>
  <si>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</si>
  <si>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</si>
  <si>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</si>
  <si>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</si>
  <si>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</si>
  <si>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</si>
  <si>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</si>
  <si>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</si>
  <si>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</si>
  <si>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</si>
  <si>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</si>
  <si>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</si>
  <si>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</si>
  <si>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</si>
  <si>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</si>
  <si>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</si>
  <si>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</si>
  <si>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</si>
  <si>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</si>
  <si>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</si>
  <si>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</si>
  <si>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</si>
  <si>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</si>
  <si>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</si>
  <si>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</si>
  <si>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</si>
  <si>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</si>
  <si>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</si>
  <si>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</si>
  <si>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</si>
  <si>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</si>
  <si>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</si>
  <si>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</si>
  <si>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</si>
  <si>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</si>
  <si>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</si>
  <si>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</si>
  <si>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</si>
  <si>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</si>
  <si>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</si>
  <si>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</si>
  <si>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</si>
  <si>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</si>
  <si>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</si>
  <si>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</si>
  <si>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</si>
  <si>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</si>
  <si>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</si>
  <si>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</si>
  <si>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</si>
  <si>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</si>
  <si>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</si>
  <si>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</si>
  <si>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</si>
  <si>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</si>
  <si>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</si>
  <si>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</si>
  <si>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</si>
  <si>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</si>
  <si>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</si>
  <si>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</si>
  <si>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</si>
  <si>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</si>
  <si>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</si>
  <si>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</si>
  <si>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</si>
  <si>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</si>
  <si>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</si>
  <si>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</si>
  <si>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</si>
  <si>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</si>
  <si>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</si>
  <si>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</si>
  <si>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</si>
  <si>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</si>
  <si>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</si>
  <si>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</si>
  <si>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</si>
  <si>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</si>
  <si>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</si>
  <si>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</si>
  <si>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</si>
  <si>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</si>
  <si>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</si>
  <si>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</si>
  <si>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</si>
  <si>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</si>
  <si>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</si>
  <si>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</si>
  <si>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</si>
  <si>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</si>
  <si>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</si>
  <si>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</si>
  <si>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</si>
  <si>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</si>
  <si>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</si>
  <si>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</si>
  <si>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</si>
  <si>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</si>
  <si>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</si>
  <si>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</si>
  <si>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</si>
  <si>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</si>
  <si>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</si>
  <si>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</si>
  <si>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</si>
  <si>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</si>
  <si>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</si>
  <si>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</si>
  <si>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</si>
  <si>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</si>
  <si>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</si>
  <si>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</si>
  <si>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</si>
  <si>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</si>
  <si>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</si>
  <si>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</si>
  <si>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</si>
  <si>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</si>
  <si>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</si>
  <si>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</si>
  <si>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</si>
  <si>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</si>
  <si>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</si>
  <si>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</si>
  <si>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</si>
  <si>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</si>
  <si>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</si>
  <si>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</si>
  <si>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</si>
  <si>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</si>
  <si>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</si>
  <si>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</si>
  <si>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</si>
  <si>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</si>
  <si>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</si>
  <si>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</si>
  <si>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</si>
  <si>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</si>
  <si>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</si>
  <si>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</si>
  <si>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</si>
  <si>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</si>
  <si>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</si>
  <si>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</si>
  <si>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</si>
  <si>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</si>
  <si>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</si>
  <si>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</si>
  <si>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</si>
  <si>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</si>
  <si>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</si>
  <si>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</si>
  <si>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</si>
  <si>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</si>
  <si>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</si>
  <si>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</si>
  <si>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</si>
  <si>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</si>
  <si>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</si>
  <si>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</si>
  <si>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</si>
  <si>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</si>
  <si>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</si>
  <si>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</si>
  <si>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</si>
  <si>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</si>
  <si>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</si>
  <si>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</si>
  <si>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</si>
  <si>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</si>
  <si>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</si>
  <si>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</si>
  <si>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</si>
  <si>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</si>
  <si>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</si>
  <si>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</si>
  <si>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</si>
  <si>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</si>
  <si>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</si>
  <si>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</si>
  <si>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</si>
  <si>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</si>
  <si>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</si>
  <si>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</si>
  <si>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</si>
  <si>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</si>
  <si>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</si>
  <si>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</si>
  <si>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</si>
  <si>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</si>
  <si>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</si>
  <si>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</si>
  <si>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</si>
  <si>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</si>
  <si>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</si>
  <si>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</si>
  <si>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</si>
  <si>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</si>
  <si>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</si>
  <si>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</si>
  <si>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</si>
  <si>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</si>
  <si>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</si>
  <si>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</si>
  <si>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</si>
  <si>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</si>
  <si>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</si>
  <si>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</si>
  <si>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</si>
  <si>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</si>
  <si>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</si>
  <si>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</si>
  <si>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</si>
  <si>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</si>
  <si>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</si>
  <si>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</si>
  <si>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</si>
  <si>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</si>
  <si>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</si>
  <si>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</si>
  <si>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</si>
  <si>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</si>
  <si>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</si>
  <si>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</si>
  <si>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</si>
  <si>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</si>
  <si>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</si>
  <si>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</si>
  <si>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</si>
  <si>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</si>
  <si>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</si>
  <si>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</si>
  <si>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</si>
  <si>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</si>
  <si>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</si>
  <si>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</si>
  <si>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</si>
  <si>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</si>
  <si>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</si>
  <si>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</si>
  <si>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</si>
  <si>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</si>
  <si>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</si>
  <si>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</si>
  <si>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</si>
  <si>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</si>
  <si>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</si>
  <si>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</si>
  <si>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</si>
  <si>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</si>
  <si>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</si>
  <si>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</si>
  <si>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</si>
  <si>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</si>
  <si>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</si>
  <si>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</si>
  <si>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</si>
  <si>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</si>
  <si>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</si>
  <si>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</si>
  <si>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</si>
  <si>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</si>
  <si>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</si>
  <si>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</si>
  <si>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</si>
  <si>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</si>
  <si>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</si>
  <si>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</si>
  <si>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</si>
  <si>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</si>
  <si>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</si>
  <si>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</si>
  <si>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</si>
  <si>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</si>
  <si>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</si>
  <si>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</si>
  <si>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</si>
  <si>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</si>
  <si>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</si>
  <si>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</si>
  <si>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</si>
  <si>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</si>
  <si>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</si>
  <si>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</si>
  <si>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</si>
  <si>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</si>
  <si>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</si>
  <si>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</si>
  <si>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</si>
  <si>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</si>
  <si>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</si>
  <si>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</si>
  <si>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</si>
  <si>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</si>
  <si>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</si>
  <si>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</si>
  <si>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</si>
  <si>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</si>
  <si>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</si>
  <si>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</si>
  <si>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</si>
  <si>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</si>
  <si>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</si>
  <si>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</si>
  <si>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</si>
  <si>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</si>
  <si>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</si>
  <si>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</si>
  <si>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</si>
  <si>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</si>
  <si>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</si>
  <si>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</si>
  <si>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</si>
  <si>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</si>
  <si>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</si>
  <si>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</si>
  <si>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</si>
  <si>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</si>
  <si>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</si>
  <si>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</si>
  <si>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</si>
  <si>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</si>
  <si>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</si>
  <si>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</si>
  <si>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</si>
  <si>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</si>
  <si>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</si>
  <si>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</si>
  <si>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</si>
  <si>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</si>
  <si>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</si>
  <si>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</si>
  <si>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</si>
  <si>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</si>
  <si>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</si>
  <si>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</si>
  <si>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</si>
  <si>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</si>
  <si>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</si>
  <si>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</si>
  <si>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</si>
  <si>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</si>
  <si>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</si>
  <si>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</si>
  <si>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</si>
  <si>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</si>
  <si>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</si>
  <si>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</si>
  <si>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</si>
  <si>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</si>
  <si>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</si>
  <si>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</si>
  <si>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</si>
  <si>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</si>
  <si>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</si>
  <si>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</si>
  <si>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</si>
  <si>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</si>
  <si>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</si>
  <si>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</si>
  <si>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</si>
  <si>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</si>
  <si>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</si>
  <si>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</si>
  <si>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</si>
  <si>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</si>
  <si>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</si>
  <si>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</si>
  <si>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</si>
  <si>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</si>
  <si>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</si>
  <si>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</si>
  <si>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</si>
  <si>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</si>
  <si>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</si>
  <si>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</si>
  <si>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</si>
  <si>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</si>
  <si>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</si>
  <si>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</si>
  <si>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</si>
  <si>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</si>
  <si>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</si>
  <si>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</si>
  <si>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</si>
  <si>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</si>
  <si>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</si>
  <si>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</si>
  <si>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</si>
  <si>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</si>
  <si>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</si>
  <si>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</si>
  <si>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</si>
  <si>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</si>
  <si>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</si>
  <si>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</si>
  <si>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</si>
  <si>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</si>
  <si>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</si>
  <si>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</si>
  <si>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</si>
  <si>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</si>
  <si>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</si>
  <si>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</si>
  <si>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</si>
  <si>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</si>
  <si>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</si>
  <si>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</si>
  <si>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</si>
  <si>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</si>
  <si>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</si>
  <si>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</si>
  <si>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</si>
  <si>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</si>
  <si>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</si>
  <si>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</si>
  <si>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</si>
  <si>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</si>
  <si>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</si>
  <si>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</si>
  <si>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</si>
  <si>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</si>
  <si>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</si>
  <si>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</si>
  <si>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</si>
  <si>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</si>
  <si>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</si>
  <si>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</si>
  <si>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</si>
  <si>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</si>
  <si>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</si>
  <si>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</si>
  <si>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</si>
  <si>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</si>
  <si>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</si>
  <si>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</si>
  <si>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</si>
  <si>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</si>
  <si>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</si>
  <si>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</si>
  <si>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</si>
  <si>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</si>
  <si>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</si>
  <si>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</si>
  <si>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</si>
  <si>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</si>
  <si>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</si>
  <si>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</si>
  <si>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</si>
  <si>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</si>
  <si>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</si>
  <si>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</si>
  <si>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</si>
  <si>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</si>
  <si>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</si>
  <si>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</si>
  <si>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</si>
  <si>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</si>
  <si>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</si>
  <si>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</si>
  <si>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</si>
  <si>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</si>
  <si>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</si>
  <si>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</si>
  <si>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</si>
  <si>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</si>
  <si>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</si>
  <si>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</si>
  <si>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</si>
  <si>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</si>
  <si>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</si>
  <si>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</si>
  <si>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</si>
  <si>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</si>
  <si>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</si>
  <si>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</si>
  <si>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</si>
  <si>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</si>
  <si>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</si>
  <si>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</si>
  <si>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</si>
  <si>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</si>
  <si>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</si>
  <si>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</si>
  <si>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</si>
  <si>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</si>
  <si>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</si>
  <si>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</si>
  <si>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</si>
  <si>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</si>
  <si>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</si>
  <si>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</si>
  <si>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</si>
  <si>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</si>
  <si>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</si>
  <si>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</si>
  <si>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</si>
  <si>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</si>
  <si>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</si>
  <si>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</si>
  <si>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</si>
  <si>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</si>
  <si>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</si>
  <si>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</si>
  <si>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</si>
  <si>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</si>
  <si>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</si>
  <si>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</si>
  <si>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</si>
  <si>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</si>
  <si>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</si>
  <si>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</si>
  <si>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</si>
  <si>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</si>
  <si>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</si>
  <si>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</si>
  <si>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</si>
  <si>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</si>
  <si>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</si>
  <si>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</si>
  <si>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</si>
  <si>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</si>
  <si>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</si>
  <si>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</si>
  <si>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</si>
  <si>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</si>
  <si>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</si>
  <si>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</si>
  <si>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</si>
  <si>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</si>
  <si>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</si>
  <si>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</si>
  <si>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</si>
  <si>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</si>
  <si>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</si>
  <si>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</si>
  <si>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</si>
  <si>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</si>
  <si>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</si>
  <si>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</si>
  <si>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</si>
  <si>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</si>
  <si>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</si>
  <si>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</si>
  <si>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</si>
  <si>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</si>
  <si>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</si>
  <si>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</si>
  <si>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</si>
  <si>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</si>
  <si>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</si>
  <si>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</si>
  <si>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</si>
  <si>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</si>
  <si>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</si>
  <si>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</si>
  <si>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</si>
  <si>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</si>
  <si>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</si>
  <si>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</si>
  <si>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</si>
  <si>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</si>
  <si>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</si>
  <si>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</si>
  <si>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</si>
  <si>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</si>
  <si>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</si>
  <si>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</si>
  <si>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</si>
  <si>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</si>
  <si>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</si>
  <si>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</si>
  <si>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</si>
  <si>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</si>
  <si>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</si>
  <si>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</si>
  <si>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</si>
  <si>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</si>
  <si>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</si>
  <si>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</si>
  <si>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</si>
  <si>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</si>
  <si>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</si>
  <si>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</si>
  <si>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</si>
  <si>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</si>
  <si>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</si>
  <si>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</si>
  <si>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</si>
  <si>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</si>
  <si>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</si>
  <si>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</si>
  <si>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</si>
  <si>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</si>
  <si>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</si>
  <si>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</si>
  <si>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</si>
  <si>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</si>
  <si>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</si>
  <si>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</si>
  <si>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</si>
  <si>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</si>
  <si>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</si>
  <si>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</si>
  <si>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</si>
  <si>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</si>
  <si>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</si>
  <si>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</si>
  <si>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</si>
  <si>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</si>
  <si>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</si>
  <si>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</si>
  <si>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</si>
  <si>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</si>
  <si>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</si>
  <si>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</si>
  <si>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</si>
  <si>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</si>
  <si>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</si>
  <si>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</si>
  <si>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</si>
  <si>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</si>
  <si>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</si>
  <si>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</si>
  <si>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</si>
  <si>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</si>
  <si>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</si>
  <si>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</si>
  <si>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</si>
  <si>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</si>
  <si>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</si>
  <si>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</si>
  <si>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</si>
  <si>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</si>
  <si>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</si>
  <si>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</si>
  <si>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</si>
  <si>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</si>
  <si>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</si>
  <si>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</si>
  <si>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</si>
  <si>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</si>
  <si>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</si>
  <si>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</si>
  <si>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</si>
  <si>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</si>
  <si>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</si>
  <si>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</si>
  <si>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</si>
  <si>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</si>
  <si>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</si>
  <si>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</si>
  <si>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</si>
  <si>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</si>
  <si>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</si>
  <si>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</si>
  <si>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</si>
  <si>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</si>
  <si>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</si>
  <si>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</si>
  <si>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</si>
  <si>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</si>
  <si>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</si>
  <si>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</si>
  <si>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</si>
  <si>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</si>
  <si>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</si>
  <si>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</si>
  <si>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</si>
  <si>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</si>
  <si>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</si>
  <si>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</si>
  <si>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</si>
  <si>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</si>
  <si>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</si>
  <si>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</si>
  <si>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</si>
  <si>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</si>
  <si>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</si>
  <si>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</si>
  <si>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</si>
  <si>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</si>
  <si>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</si>
  <si>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</si>
  <si>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</si>
  <si>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</si>
  <si>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</si>
  <si>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</si>
  <si>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</si>
  <si>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</si>
  <si>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</si>
  <si>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</si>
  <si>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</si>
  <si>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</si>
  <si>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</si>
  <si>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</si>
  <si>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</si>
  <si>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</si>
  <si>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</si>
  <si>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</si>
  <si>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</si>
  <si>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</si>
  <si>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</si>
  <si>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</si>
  <si>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</si>
  <si>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</si>
  <si>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</si>
  <si>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</si>
  <si>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</si>
  <si>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</si>
  <si>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</si>
  <si>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</si>
  <si>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</si>
  <si>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</si>
  <si>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</si>
  <si>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</si>
  <si>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</si>
  <si>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</si>
  <si>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</si>
  <si>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</si>
  <si>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</si>
  <si>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</si>
  <si>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</si>
  <si>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</si>
  <si>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</si>
  <si>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</si>
  <si>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</si>
  <si>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</si>
  <si>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</si>
  <si>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</si>
  <si>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</si>
  <si>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</si>
  <si>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</si>
  <si>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</si>
  <si>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</si>
  <si>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</si>
  <si>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</si>
  <si>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</si>
  <si>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</si>
  <si>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</si>
  <si>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</si>
  <si>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</si>
  <si>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</si>
  <si>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</si>
  <si>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</si>
  <si>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</si>
  <si>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</si>
  <si>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</si>
  <si>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</si>
  <si>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</si>
  <si>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</si>
  <si>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</si>
  <si>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</si>
  <si>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</si>
  <si>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</si>
  <si>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</si>
  <si>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</si>
  <si>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</si>
  <si>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</si>
  <si>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</si>
  <si>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</si>
  <si>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</si>
  <si>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</si>
  <si>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</si>
  <si>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</si>
  <si>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</si>
  <si>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</si>
  <si>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</si>
  <si>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</si>
  <si>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</si>
  <si>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</si>
  <si>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</si>
  <si>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</si>
  <si>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</si>
  <si>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</si>
  <si>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</si>
  <si>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</si>
  <si>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</si>
  <si>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</si>
  <si>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</si>
  <si>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</si>
  <si>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</si>
  <si>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</si>
  <si>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</si>
  <si>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</si>
  <si>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</si>
  <si>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</si>
  <si>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</si>
  <si>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</si>
  <si>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</si>
  <si>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</si>
  <si>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</si>
  <si>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</si>
  <si>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</si>
  <si>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</si>
  <si>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</si>
  <si>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</si>
  <si>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</si>
  <si>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</si>
  <si>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</si>
  <si>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</si>
  <si>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</si>
  <si>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</si>
  <si>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</si>
  <si>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</si>
  <si>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</si>
  <si>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</si>
  <si>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</si>
  <si>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</si>
  <si>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</si>
  <si>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</si>
  <si>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</si>
  <si>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</si>
  <si>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</si>
  <si>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</si>
  <si>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</si>
  <si>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</si>
  <si>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</si>
  <si>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</si>
  <si>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</si>
  <si>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</si>
  <si>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</si>
  <si>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</si>
  <si>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</si>
  <si>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</si>
  <si>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</si>
  <si>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</si>
  <si>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</si>
  <si>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</si>
  <si>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</si>
  <si>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</si>
  <si>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</si>
  <si>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</si>
  <si>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</si>
  <si>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</si>
  <si>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</si>
  <si>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</si>
  <si>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</si>
  <si>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</si>
  <si>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</si>
  <si>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</si>
  <si>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</si>
  <si>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</si>
  <si>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</si>
  <si>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</si>
  <si>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</si>
  <si>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</si>
  <si>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</si>
  <si>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</si>
  <si>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</si>
  <si>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</si>
  <si>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</si>
  <si>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</si>
  <si>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</si>
  <si>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</si>
  <si>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</si>
  <si>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</si>
  <si>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</si>
  <si>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</si>
  <si>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</si>
  <si>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</si>
  <si>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</si>
  <si>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</si>
  <si>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</si>
  <si>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</si>
  <si>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</si>
  <si>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</si>
  <si>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</si>
  <si>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</si>
  <si>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</si>
  <si>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</si>
  <si>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</si>
  <si>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</si>
  <si>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</si>
  <si>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</si>
  <si>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</si>
  <si>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</si>
  <si>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</si>
  <si>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</si>
  <si>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</si>
  <si>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</si>
  <si>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</si>
  <si>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</si>
  <si>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</si>
  <si>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</si>
  <si>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</si>
  <si>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</si>
  <si>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</si>
  <si>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</si>
  <si>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</si>
  <si>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</si>
  <si>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</si>
  <si>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</si>
  <si>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</si>
  <si>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</si>
  <si>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</si>
  <si>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</si>
  <si>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</si>
  <si>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</si>
  <si>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</si>
  <si>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</si>
  <si>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</si>
  <si>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</si>
  <si>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</si>
  <si>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</si>
  <si>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</si>
  <si>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</si>
  <si>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</si>
  <si>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</si>
  <si>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</si>
  <si>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</si>
  <si>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</si>
  <si>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</si>
  <si>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</si>
  <si>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</si>
  <si>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</si>
  <si>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</si>
  <si>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</si>
  <si>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</si>
  <si>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</si>
  <si>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</si>
  <si>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</si>
  <si>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</si>
  <si>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</si>
  <si>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</si>
  <si>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</si>
  <si>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</si>
  <si>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</si>
  <si>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</si>
  <si>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</si>
  <si>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</si>
  <si>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</si>
  <si>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</si>
  <si>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</si>
  <si>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</si>
  <si>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</si>
  <si>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</si>
  <si>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</si>
  <si>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</si>
  <si>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</si>
  <si>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</si>
  <si>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</si>
  <si>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</si>
  <si>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</si>
  <si>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</si>
  <si>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</si>
  <si>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</si>
  <si>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</si>
  <si>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</si>
  <si>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</si>
  <si>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</si>
  <si>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</si>
  <si>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</si>
  <si>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</si>
  <si>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</si>
  <si>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</si>
  <si>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</si>
  <si>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</si>
  <si>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</si>
  <si>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</si>
  <si>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</si>
  <si>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</si>
  <si>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</si>
  <si>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</si>
  <si>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</si>
  <si>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</si>
  <si>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</si>
  <si>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</si>
  <si>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</si>
  <si>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</si>
  <si>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</si>
  <si>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</si>
  <si>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</si>
  <si>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</si>
  <si>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</si>
  <si>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</si>
  <si>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</si>
  <si>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</si>
  <si>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</si>
  <si>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</si>
  <si>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</si>
  <si>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</si>
  <si>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</si>
  <si>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</si>
  <si>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</si>
  <si>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</si>
  <si>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</si>
  <si>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</si>
  <si>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</si>
  <si>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</si>
  <si>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</si>
  <si>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</si>
  <si>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</si>
  <si>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</si>
  <si>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</si>
  <si>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</si>
  <si>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</si>
  <si>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</si>
  <si>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</si>
  <si>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</si>
  <si>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</si>
  <si>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</si>
  <si>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</si>
  <si>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</si>
  <si>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</si>
  <si>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</si>
  <si>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</si>
  <si>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</si>
  <si>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</si>
  <si>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</si>
  <si>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</si>
  <si>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</si>
  <si>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</si>
  <si>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</si>
  <si>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</si>
  <si>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</si>
  <si>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</si>
  <si>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</si>
  <si>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</si>
  <si>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</si>
  <si>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</si>
  <si>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</si>
  <si>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</si>
  <si>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</si>
  <si>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</si>
  <si>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</si>
  <si>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</si>
  <si>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</si>
  <si>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</si>
  <si>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</si>
  <si>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</si>
  <si>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</si>
  <si>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</si>
  <si>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</si>
  <si>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</si>
  <si>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</si>
  <si>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</si>
  <si>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</si>
  <si>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</si>
  <si>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</si>
  <si>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</si>
  <si>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</si>
  <si>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</si>
  <si>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</si>
  <si>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</si>
  <si>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</si>
  <si>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</si>
  <si>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</si>
  <si>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</si>
  <si>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</si>
  <si>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</si>
  <si>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</si>
  <si>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</si>
  <si>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</si>
  <si>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</si>
  <si>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</si>
  <si>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</si>
  <si>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</si>
  <si>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</si>
  <si>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</si>
  <si>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</si>
  <si>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</si>
  <si>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</si>
  <si>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</si>
  <si>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</si>
  <si>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</si>
  <si>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</si>
  <si>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</si>
  <si>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</si>
  <si>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</si>
  <si>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</si>
  <si>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</si>
  <si>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</si>
  <si>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</si>
  <si>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</si>
  <si>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</si>
  <si>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</si>
  <si>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</si>
  <si>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</si>
  <si>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</si>
  <si>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</si>
  <si>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</si>
  <si>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</si>
  <si>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</si>
  <si>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</si>
  <si>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</si>
  <si>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</si>
  <si>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</si>
  <si>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</si>
  <si>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</si>
  <si>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</si>
  <si>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</si>
  <si>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</si>
  <si>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</si>
  <si>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</si>
  <si>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</si>
  <si>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</si>
  <si>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</si>
  <si>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</si>
  <si>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</si>
  <si>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</si>
  <si>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</si>
  <si>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</si>
  <si>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</si>
  <si>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</si>
  <si>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</si>
  <si>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</si>
  <si>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</si>
  <si>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</si>
  <si>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</si>
  <si>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</si>
  <si>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</si>
  <si>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</si>
  <si>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</si>
  <si>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</si>
  <si>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</si>
  <si>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</si>
  <si>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</si>
  <si>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</si>
  <si>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</si>
  <si>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</si>
  <si>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</si>
  <si>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</si>
  <si>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</si>
  <si>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</si>
  <si>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</si>
  <si>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</si>
  <si>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</si>
  <si>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</si>
  <si>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</si>
  <si>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</si>
  <si>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</si>
  <si>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</si>
  <si>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</si>
  <si>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</si>
  <si>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</si>
  <si>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</si>
  <si>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</si>
  <si>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</si>
  <si>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</si>
  <si>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</si>
  <si>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</si>
  <si>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</si>
  <si>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</si>
  <si>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</si>
  <si>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</si>
  <si>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</si>
  <si>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</si>
  <si>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</si>
  <si>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</si>
  <si>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</si>
  <si>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</si>
  <si>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</si>
  <si>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</si>
  <si>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</si>
  <si>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</si>
  <si>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</si>
  <si>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</si>
  <si>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</si>
  <si>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</si>
  <si>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</si>
  <si>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</si>
  <si>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</si>
  <si>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</si>
  <si>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</si>
  <si>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</si>
  <si>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</si>
  <si>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</si>
  <si>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</si>
  <si>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</si>
  <si>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</si>
  <si>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</si>
  <si>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</si>
  <si>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</si>
  <si>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</si>
  <si>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</si>
  <si>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</si>
  <si>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</si>
  <si>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</si>
  <si>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</si>
  <si>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</si>
  <si>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</si>
  <si>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</si>
  <si>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</si>
  <si>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</si>
  <si>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</si>
  <si>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</si>
  <si>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</si>
  <si>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</si>
  <si>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</si>
  <si>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</si>
  <si>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</si>
  <si>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</si>
  <si>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</si>
  <si>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</si>
  <si>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</si>
  <si>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</si>
  <si>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</si>
  <si>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</si>
  <si>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</si>
  <si>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</si>
  <si>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</si>
  <si>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</si>
  <si>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</si>
  <si>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</si>
  <si>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</si>
  <si>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</si>
  <si>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</si>
  <si>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</si>
  <si>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</si>
  <si>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</si>
  <si>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</si>
  <si>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</si>
  <si>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</si>
  <si>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</si>
  <si>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</si>
  <si>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</si>
  <si>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</si>
  <si>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</si>
  <si>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</si>
  <si>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</si>
  <si>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</si>
  <si>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</si>
  <si>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</si>
  <si>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</si>
  <si>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</si>
  <si>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</si>
  <si>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</si>
  <si>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</si>
  <si>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</si>
  <si>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</si>
  <si>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</si>
  <si>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</si>
  <si>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</si>
  <si>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</si>
  <si>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</si>
  <si>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</si>
  <si>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</si>
  <si>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</si>
  <si>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</si>
  <si>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</si>
  <si>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</si>
  <si>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</si>
  <si>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</si>
  <si>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</si>
  <si>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</si>
  <si>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</si>
  <si>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</si>
  <si>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</si>
  <si>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</si>
  <si>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</si>
  <si>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</si>
  <si>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</si>
  <si>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</si>
  <si>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</si>
  <si>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</si>
  <si>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</si>
  <si>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</si>
  <si>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</si>
  <si>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</si>
  <si>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</si>
  <si>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</si>
  <si>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</si>
  <si>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</si>
  <si>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</si>
  <si>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</si>
  <si>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</si>
  <si>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</si>
  <si>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</si>
  <si>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</si>
  <si>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</si>
  <si>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</si>
  <si>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</si>
  <si>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</si>
  <si>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</si>
  <si>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</si>
  <si>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</si>
  <si>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</si>
  <si>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</si>
  <si>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</si>
  <si>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</si>
  <si>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</si>
  <si>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</si>
  <si>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</si>
  <si>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</si>
  <si>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</si>
  <si>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</si>
  <si>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</si>
  <si>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</si>
  <si>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</si>
  <si>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</si>
  <si>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</si>
  <si>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</si>
  <si>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</si>
  <si>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</si>
  <si>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</si>
  <si>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</si>
  <si>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</si>
  <si>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</si>
  <si>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</si>
  <si>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</si>
  <si>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</si>
  <si>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</si>
  <si>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</si>
  <si>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</si>
  <si>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</si>
  <si>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</si>
  <si>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</si>
  <si>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</si>
  <si>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</si>
  <si>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</si>
  <si>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</si>
  <si>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</si>
  <si>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</si>
  <si>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</si>
  <si>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</si>
  <si>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</si>
  <si>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</si>
  <si>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</si>
  <si>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</si>
  <si>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</si>
  <si>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</si>
  <si>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</si>
  <si>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</si>
  <si>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</si>
  <si>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</si>
  <si>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</si>
  <si>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</si>
  <si>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</si>
  <si>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</si>
  <si>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</si>
  <si>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</si>
  <si>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</si>
  <si>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</si>
  <si>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</si>
  <si>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</si>
  <si>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</si>
  <si>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</si>
  <si>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</si>
  <si>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</si>
  <si>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</si>
  <si>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</si>
  <si>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</si>
  <si>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</si>
  <si>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</si>
  <si>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</si>
  <si>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</si>
  <si>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</si>
  <si>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</si>
  <si>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</si>
  <si>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</si>
  <si>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</si>
  <si>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</si>
  <si>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</si>
  <si>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</si>
  <si>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</si>
  <si>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</si>
  <si>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</si>
  <si>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</si>
  <si>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</si>
  <si>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</si>
  <si>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</si>
  <si>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</si>
  <si>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</si>
  <si>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</si>
  <si>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</si>
  <si>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</si>
  <si>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</si>
  <si>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</si>
  <si>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</si>
  <si>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</si>
  <si>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</si>
  <si>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</si>
  <si>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</si>
  <si>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</si>
  <si>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</si>
  <si>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</si>
  <si>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</si>
  <si>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</si>
  <si>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</si>
  <si>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</si>
  <si>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</si>
  <si>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</si>
  <si>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</si>
  <si>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</si>
  <si>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</si>
  <si>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</si>
  <si>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</si>
  <si>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</si>
  <si>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</si>
  <si>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</si>
  <si>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</si>
  <si>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</si>
  <si>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</si>
  <si>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</si>
  <si>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</si>
  <si>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</si>
  <si>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</si>
  <si>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</si>
  <si>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</si>
  <si>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</si>
  <si>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</si>
  <si>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</si>
  <si>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</si>
  <si>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</si>
  <si>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</si>
  <si>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</si>
  <si>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</si>
  <si>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</si>
  <si>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</si>
  <si>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</si>
  <si>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</si>
  <si>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</si>
  <si>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</si>
  <si>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</si>
  <si>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</si>
  <si>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</si>
  <si>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</si>
  <si>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</si>
  <si>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</si>
  <si>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</si>
  <si>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</si>
  <si>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</si>
  <si>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</si>
  <si>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</si>
  <si>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</si>
  <si>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</si>
  <si>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</si>
  <si>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</si>
  <si>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</si>
  <si>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</si>
  <si>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</si>
  <si>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</si>
  <si>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</si>
  <si>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</si>
  <si>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</si>
  <si>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</si>
  <si>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</si>
  <si>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</si>
  <si>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</si>
  <si>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</si>
  <si>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</si>
  <si>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</si>
  <si>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</si>
  <si>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</si>
  <si>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</si>
  <si>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</si>
  <si>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</si>
  <si>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</si>
  <si>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</si>
  <si>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</si>
  <si>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</si>
  <si>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</si>
  <si>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</si>
  <si>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</si>
  <si>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</si>
  <si>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</si>
  <si>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</si>
  <si>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</si>
  <si>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</si>
  <si>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</si>
  <si>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</si>
  <si>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</si>
  <si>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</si>
  <si>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</si>
  <si>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</si>
  <si>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</si>
  <si>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</si>
  <si>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</si>
  <si>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</si>
  <si>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</si>
  <si>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</si>
  <si>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</si>
  <si>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</si>
  <si>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</si>
  <si>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</si>
  <si>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</si>
  <si>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</si>
  <si>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</si>
  <si>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</si>
  <si>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</si>
  <si>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</si>
  <si>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</si>
  <si>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</si>
  <si>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</si>
  <si>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</si>
  <si>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</si>
  <si>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</si>
  <si>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</si>
  <si>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</si>
  <si>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</si>
  <si>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</si>
  <si>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</si>
  <si>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</si>
  <si>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</si>
  <si>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</si>
  <si>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</si>
  <si>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</si>
  <si>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</si>
  <si>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</si>
  <si>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</si>
  <si>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</si>
  <si>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</si>
  <si>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</si>
  <si>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</si>
  <si>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</si>
  <si>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</si>
  <si>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</si>
  <si>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</si>
  <si>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</si>
  <si>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</si>
  <si>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</si>
  <si>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</si>
  <si>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</si>
  <si>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</si>
  <si>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</si>
  <si>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</si>
  <si>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</si>
  <si>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</si>
  <si>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</si>
  <si>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</si>
  <si>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</si>
  <si>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</si>
  <si>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</si>
  <si>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</si>
  <si>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</si>
  <si>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</si>
  <si>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</si>
  <si>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</si>
  <si>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</si>
  <si>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</si>
  <si>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</si>
  <si>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</si>
  <si>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</si>
  <si>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</si>
  <si>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</si>
  <si>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</si>
  <si>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</si>
  <si>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</si>
  <si>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</si>
  <si>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</si>
  <si>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</si>
  <si>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</si>
  <si>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</si>
  <si>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</si>
  <si>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</si>
  <si>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</si>
  <si>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</si>
  <si>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</si>
  <si>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</si>
  <si>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</si>
  <si>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</si>
  <si>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</si>
  <si>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</si>
  <si>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</si>
  <si>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</si>
  <si>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</si>
  <si>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</si>
  <si>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</si>
  <si>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</si>
  <si>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</si>
  <si>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</si>
  <si>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</si>
  <si>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</si>
  <si>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</si>
  <si>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</si>
  <si>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</si>
  <si>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</si>
  <si>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</si>
  <si>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</si>
  <si>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</si>
  <si>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</si>
  <si>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</si>
  <si>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</si>
  <si>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</si>
  <si>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</si>
  <si>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</si>
  <si>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</si>
  <si>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</si>
  <si>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</si>
  <si>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</si>
  <si>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</si>
  <si>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</si>
  <si>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</si>
  <si>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</si>
  <si>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</si>
  <si>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</si>
  <si>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</si>
  <si>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</si>
  <si>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</si>
  <si>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</si>
  <si>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</si>
  <si>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</si>
  <si>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</si>
  <si>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</si>
  <si>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</si>
  <si>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</si>
  <si>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</si>
  <si>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</si>
  <si>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</si>
  <si>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</si>
  <si>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</si>
  <si>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</si>
  <si>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</si>
  <si>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</si>
  <si>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</si>
  <si>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</si>
  <si>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</si>
  <si>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</si>
  <si>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</si>
  <si>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</si>
  <si>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</si>
  <si>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</si>
  <si>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</si>
  <si>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</si>
  <si>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</si>
  <si>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</si>
  <si>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</si>
  <si>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</si>
  <si>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</si>
  <si>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</si>
  <si>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</si>
  <si>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</si>
  <si>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</si>
  <si>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</si>
  <si>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</si>
  <si>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</si>
  <si>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</si>
  <si>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</si>
  <si>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</si>
  <si>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</si>
  <si>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</si>
  <si>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</si>
  <si>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</si>
  <si>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</si>
  <si>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</si>
  <si>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</si>
  <si>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</si>
  <si>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</si>
  <si>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</si>
  <si>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</si>
  <si>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</si>
  <si>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</si>
  <si>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</si>
  <si>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</si>
  <si>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</si>
  <si>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</si>
  <si>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</si>
  <si>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</si>
  <si>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</si>
  <si>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</si>
  <si>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</si>
  <si>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</si>
  <si>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</si>
  <si>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</si>
  <si>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</si>
  <si>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</si>
  <si>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</si>
  <si>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</si>
  <si>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</si>
  <si>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</si>
  <si>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</si>
  <si>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</si>
  <si>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</si>
  <si>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</si>
  <si>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</si>
  <si>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</si>
  <si>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</si>
  <si>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</si>
  <si>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</si>
  <si>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</si>
  <si>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</si>
  <si>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</si>
  <si>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</si>
  <si>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</si>
  <si>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</si>
  <si>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</si>
  <si>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</si>
  <si>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</si>
  <si>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</si>
  <si>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</si>
  <si>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</si>
  <si>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</si>
  <si>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</si>
  <si>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</si>
  <si>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</si>
  <si>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</si>
  <si>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</si>
  <si>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</si>
  <si>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</si>
  <si>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</si>
  <si>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</si>
  <si>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</si>
  <si>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</si>
  <si>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</si>
  <si>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</si>
  <si>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</si>
  <si>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</si>
  <si>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</si>
  <si>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</si>
  <si>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</si>
  <si>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</si>
  <si>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</si>
  <si>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</si>
  <si>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</si>
  <si>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</si>
  <si>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</si>
  <si>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</si>
  <si>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</si>
  <si>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</si>
  <si>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</si>
  <si>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</si>
  <si>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</si>
  <si>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</si>
  <si>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</si>
  <si>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</si>
  <si>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</si>
  <si>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</si>
  <si>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</si>
  <si>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</si>
  <si>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</si>
  <si>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</si>
  <si>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</si>
  <si>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</si>
  <si>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</si>
  <si>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</si>
  <si>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</si>
  <si>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</si>
  <si>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</si>
  <si>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</si>
  <si>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</si>
  <si>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</si>
  <si>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</si>
  <si>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</si>
  <si>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</si>
  <si>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</si>
  <si>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</si>
  <si>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</si>
  <si>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</si>
  <si>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</si>
  <si>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</si>
  <si>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</si>
  <si>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</si>
  <si>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</si>
  <si>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</si>
  <si>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</si>
  <si>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</si>
  <si>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</si>
  <si>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</si>
  <si>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</si>
  <si>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</si>
  <si>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</si>
  <si>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</si>
  <si>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</si>
  <si>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</si>
  <si>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</si>
  <si>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</si>
  <si>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</si>
  <si>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</si>
  <si>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</si>
  <si>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</si>
  <si>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</si>
  <si>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</si>
  <si>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</si>
  <si>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</si>
  <si>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</si>
  <si>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</si>
  <si>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</si>
  <si>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</si>
  <si>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</si>
  <si>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</si>
  <si>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</si>
  <si>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</si>
  <si>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</si>
  <si>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</si>
  <si>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</si>
  <si>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</si>
  <si>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</si>
  <si>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</si>
  <si>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</si>
  <si>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</si>
  <si>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</si>
  <si>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</si>
  <si>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</si>
  <si>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</si>
  <si>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</si>
  <si>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</si>
  <si>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</si>
  <si>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</si>
  <si>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</si>
  <si>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</si>
  <si>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</si>
  <si>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</si>
  <si>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</si>
  <si>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</si>
  <si>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</si>
  <si>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</si>
  <si>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</si>
  <si>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</si>
  <si>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</si>
  <si>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</si>
  <si>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</si>
  <si>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</si>
  <si>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</si>
  <si>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</si>
  <si>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</si>
  <si>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</si>
  <si>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</si>
  <si>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</si>
  <si>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</si>
  <si>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</si>
  <si>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</si>
  <si>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</si>
  <si>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</si>
  <si>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</si>
  <si>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</si>
  <si>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</si>
  <si>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</si>
  <si>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</si>
  <si>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</si>
  <si>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</si>
  <si>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</si>
  <si>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</si>
  <si>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</si>
  <si>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</si>
  <si>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</si>
  <si>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</si>
  <si>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</si>
  <si>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</si>
  <si>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</si>
  <si>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</si>
  <si>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</si>
  <si>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</si>
  <si>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</si>
  <si>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</si>
  <si>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</si>
  <si>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</si>
  <si>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</si>
  <si>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</si>
  <si>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</si>
  <si>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</si>
  <si>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</si>
  <si>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</si>
  <si>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</si>
  <si>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</si>
  <si>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</si>
  <si>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</si>
  <si>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</si>
  <si>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</si>
  <si>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</si>
  <si>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</si>
  <si>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</si>
  <si>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</si>
  <si>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</si>
  <si>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</si>
  <si>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</si>
  <si>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</si>
  <si>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</si>
  <si>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</si>
  <si>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</si>
  <si>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</si>
  <si>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</si>
  <si>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</si>
  <si>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</si>
  <si>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</si>
  <si>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</si>
  <si>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</si>
  <si>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</si>
  <si>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</si>
  <si>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</si>
  <si>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</si>
  <si>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</si>
  <si>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</si>
  <si>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</si>
  <si>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</si>
  <si>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</si>
  <si>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</si>
  <si>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</si>
  <si>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</si>
  <si>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</si>
  <si>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</si>
  <si>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</si>
  <si>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</si>
  <si>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</si>
  <si>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</si>
  <si>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</si>
  <si>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</si>
  <si>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</si>
  <si>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</si>
  <si>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</si>
  <si>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</si>
  <si>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</si>
  <si>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</si>
  <si>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</si>
  <si>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</si>
  <si>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</si>
  <si>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</si>
  <si>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</si>
  <si>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</si>
  <si>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</si>
  <si>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</si>
  <si>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</si>
  <si>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</si>
  <si>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</si>
  <si>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</si>
  <si>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</si>
  <si>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</si>
  <si>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</si>
  <si>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</si>
  <si>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</si>
  <si>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</si>
  <si>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</si>
  <si>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</si>
  <si>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</si>
  <si>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</si>
  <si>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</si>
  <si>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</si>
  <si>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</si>
  <si>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</si>
  <si>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</si>
  <si>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</si>
  <si>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</si>
  <si>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</si>
  <si>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</si>
  <si>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</si>
  <si>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</si>
  <si>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</si>
  <si>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</si>
  <si>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</si>
  <si>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</si>
  <si>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</si>
  <si>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</si>
  <si>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</si>
  <si>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</si>
  <si>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</si>
  <si>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</si>
  <si>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</si>
  <si>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</si>
  <si>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</si>
  <si>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</si>
  <si>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</si>
  <si>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</si>
  <si>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</si>
  <si>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</si>
  <si>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</si>
  <si>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</si>
  <si>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</si>
  <si>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</si>
  <si>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</si>
  <si>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</si>
  <si>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</si>
  <si>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</si>
  <si>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</si>
  <si>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</si>
  <si>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</si>
  <si>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</si>
  <si>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</si>
  <si>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</si>
  <si>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</si>
  <si>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</si>
  <si>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</si>
  <si>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</si>
  <si>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</si>
  <si>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</si>
  <si>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</si>
  <si>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</si>
  <si>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</si>
  <si>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</si>
  <si>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</si>
  <si>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</si>
  <si>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</si>
  <si>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</si>
  <si>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</si>
  <si>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</si>
  <si>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</si>
  <si>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</si>
  <si>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</si>
  <si>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</si>
  <si>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</si>
  <si>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</si>
  <si>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</si>
  <si>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</si>
  <si>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</si>
  <si>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</si>
  <si>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</si>
  <si>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</si>
  <si>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</si>
  <si>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</si>
  <si>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</si>
  <si>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</si>
  <si>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</si>
  <si>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</si>
  <si>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</si>
  <si>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</si>
  <si>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</si>
  <si>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</si>
  <si>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</si>
  <si>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</si>
  <si>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</si>
  <si>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</si>
  <si>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</si>
  <si>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</si>
  <si>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</si>
  <si>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</si>
  <si>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</si>
  <si>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</si>
  <si>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</si>
  <si>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</si>
  <si>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</si>
  <si>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</si>
  <si>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</si>
  <si>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</si>
  <si>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</si>
  <si>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</si>
  <si>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</si>
  <si>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</si>
  <si>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</si>
  <si>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</si>
  <si>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</si>
  <si>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</si>
  <si>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</si>
  <si>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</si>
  <si>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</si>
  <si>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</si>
  <si>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</si>
  <si>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</si>
  <si>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</si>
  <si>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</si>
  <si>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</si>
  <si>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</si>
  <si>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</si>
  <si>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</si>
  <si>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</si>
  <si>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</si>
  <si>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</si>
  <si>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</si>
  <si>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</si>
  <si>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</si>
  <si>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</si>
  <si>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</si>
  <si>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</si>
  <si>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</si>
  <si>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</si>
  <si>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</si>
  <si>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</si>
  <si>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</si>
  <si>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</si>
  <si>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</si>
  <si>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</si>
  <si>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</si>
  <si>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</si>
  <si>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</si>
  <si>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</si>
  <si>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</si>
  <si>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</si>
  <si>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</si>
  <si>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</si>
  <si>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</si>
  <si>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</si>
  <si>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</si>
  <si>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</si>
  <si>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</si>
  <si>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</si>
  <si>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</si>
  <si>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</si>
  <si>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</si>
  <si>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</si>
  <si>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</si>
  <si>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</si>
  <si>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</si>
  <si>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</si>
  <si>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</si>
  <si>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</si>
  <si>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</si>
  <si>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</si>
  <si>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</si>
  <si>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</si>
  <si>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</si>
  <si>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</si>
  <si>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</si>
  <si>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</si>
  <si>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</si>
  <si>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</si>
  <si>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</si>
  <si>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</si>
  <si>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</si>
  <si>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</si>
  <si>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</si>
  <si>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</si>
  <si>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</si>
  <si>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</si>
  <si>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</si>
  <si>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</si>
  <si>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</si>
  <si>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</si>
  <si>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</si>
  <si>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</si>
  <si>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</si>
  <si>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</si>
  <si>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</si>
  <si>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</si>
  <si>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</si>
  <si>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</si>
  <si>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</si>
  <si>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</si>
  <si>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</si>
  <si>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</si>
  <si>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</si>
  <si>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</si>
  <si>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</si>
  <si>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</si>
  <si>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</si>
  <si>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</si>
  <si>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</si>
  <si>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</si>
  <si>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</si>
  <si>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</si>
  <si>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</si>
  <si>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</si>
  <si>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</si>
  <si>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</si>
  <si>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</si>
  <si>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</si>
  <si>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</si>
  <si>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</si>
  <si>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</si>
  <si>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</si>
  <si>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</si>
  <si>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</si>
  <si>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</si>
  <si>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</si>
  <si>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</si>
  <si>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</si>
  <si>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</si>
  <si>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</si>
  <si>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</si>
  <si>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</si>
  <si>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</si>
  <si>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</si>
  <si>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</si>
  <si>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</si>
  <si>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</si>
  <si>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</si>
  <si>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</si>
  <si>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</si>
  <si>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</si>
  <si>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</si>
  <si>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</si>
  <si>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</si>
  <si>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</si>
  <si>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</si>
  <si>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</si>
  <si>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</si>
  <si>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</si>
  <si>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</si>
  <si>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</si>
  <si>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</si>
  <si>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</si>
  <si>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</si>
  <si>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</si>
  <si>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</si>
  <si>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</si>
  <si>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</si>
  <si>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</si>
  <si>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</si>
  <si>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</si>
  <si>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</si>
  <si>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</si>
  <si>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</si>
  <si>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</si>
  <si>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</si>
  <si>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</si>
  <si>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</si>
  <si>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</si>
  <si>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</si>
  <si>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</si>
  <si>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</si>
  <si>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</si>
  <si>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</si>
  <si>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</si>
  <si>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</si>
  <si>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</si>
  <si>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</si>
  <si>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</si>
  <si>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</si>
  <si>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</si>
  <si>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</si>
  <si>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</si>
  <si>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</si>
  <si>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</si>
  <si>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</si>
  <si>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</si>
  <si>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</si>
  <si>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</si>
  <si>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</si>
  <si>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</si>
  <si>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</si>
  <si>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</si>
  <si>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</si>
  <si>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</si>
  <si>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</si>
  <si>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</si>
  <si>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</si>
  <si>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</si>
  <si>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</si>
  <si>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</si>
  <si>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</si>
  <si>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</si>
  <si>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</si>
  <si>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</si>
  <si>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</si>
  <si>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</si>
  <si>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</si>
  <si>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</si>
  <si>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</si>
  <si>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</si>
  <si>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</si>
  <si>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</si>
  <si>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</si>
  <si>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</si>
  <si>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</si>
  <si>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</si>
  <si>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</si>
  <si>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</si>
  <si>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</si>
  <si>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</si>
  <si>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</si>
  <si>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</si>
  <si>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</si>
  <si>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</si>
  <si>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</si>
  <si>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</si>
  <si>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</si>
  <si>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</si>
  <si>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</si>
  <si>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</si>
  <si>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</si>
  <si>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</si>
  <si>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</si>
  <si>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</si>
  <si>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</si>
  <si>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</si>
  <si>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</si>
  <si>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</si>
  <si>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</si>
  <si>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</si>
  <si>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</si>
  <si>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</si>
  <si>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</si>
  <si>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</si>
  <si>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</si>
  <si>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</si>
  <si>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</si>
  <si>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</si>
  <si>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</si>
  <si>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</si>
  <si>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</si>
  <si>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</si>
  <si>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</si>
  <si>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</si>
  <si>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</si>
  <si>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</si>
  <si>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</si>
  <si>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</si>
  <si>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</si>
  <si>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</si>
  <si>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</si>
  <si>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</si>
  <si>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</si>
  <si>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</si>
  <si>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</si>
  <si>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</si>
  <si>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</si>
  <si>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</si>
  <si>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</si>
  <si>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</si>
  <si>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</si>
  <si>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</si>
  <si>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</si>
  <si>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</si>
  <si>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</si>
  <si>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</si>
  <si>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</si>
  <si>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</si>
  <si>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</si>
  <si>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</si>
  <si>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</si>
  <si>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</si>
  <si>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</si>
  <si>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</si>
  <si>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</si>
  <si>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</si>
  <si>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</si>
  <si>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</si>
  <si>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</si>
  <si>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</si>
  <si>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</si>
  <si>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</si>
  <si>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</si>
  <si>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</si>
  <si>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</si>
  <si>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</si>
  <si>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</si>
  <si>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</si>
  <si>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</si>
  <si>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</si>
  <si>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</si>
  <si>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</si>
  <si>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</si>
  <si>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</si>
  <si>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</si>
  <si>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</si>
  <si>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</si>
  <si>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</si>
  <si>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</si>
  <si>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</si>
  <si>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</si>
  <si>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</si>
  <si>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</si>
  <si>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</si>
  <si>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</si>
  <si>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</si>
  <si>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</si>
  <si>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</si>
  <si>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</si>
  <si>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</si>
  <si>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</si>
  <si>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</si>
  <si>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</si>
  <si>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</si>
  <si>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</si>
  <si>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</si>
  <si>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</si>
  <si>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</si>
  <si>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</si>
  <si>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</si>
  <si>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</si>
  <si>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</si>
  <si>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</si>
  <si>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</si>
  <si>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</si>
  <si>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</si>
  <si>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</si>
  <si>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</si>
  <si>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</si>
  <si>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</si>
  <si>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</si>
  <si>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</si>
  <si>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</si>
  <si>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</si>
  <si>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</si>
  <si>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</si>
  <si>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</si>
  <si>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</si>
  <si>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</si>
  <si>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</si>
  <si>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</si>
  <si>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</si>
  <si>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</si>
  <si>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</si>
  <si>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</si>
  <si>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</si>
  <si>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</si>
  <si>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</si>
  <si>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</si>
  <si>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</si>
  <si>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</si>
  <si>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</si>
  <si>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</si>
  <si>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</si>
  <si>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</si>
  <si>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</si>
  <si>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</si>
  <si>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</si>
  <si>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</si>
  <si>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</si>
  <si>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</si>
  <si>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</si>
  <si>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</si>
  <si>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</si>
  <si>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</si>
  <si>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</si>
  <si>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</si>
  <si>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</si>
  <si>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</si>
  <si>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</si>
  <si>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</si>
  <si>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</si>
  <si>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</si>
  <si>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</si>
  <si>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</si>
  <si>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</si>
  <si>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</si>
  <si>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</si>
  <si>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</si>
  <si>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</si>
  <si>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</si>
  <si>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</si>
  <si>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</si>
  <si>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</si>
  <si>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</si>
  <si>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</si>
  <si>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</si>
  <si>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</si>
  <si>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</si>
  <si>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</si>
  <si>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</si>
  <si>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</si>
  <si>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</si>
  <si>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</si>
  <si>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</si>
  <si>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</si>
  <si>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</si>
  <si>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</si>
  <si>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</si>
  <si>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</si>
  <si>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</si>
  <si>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</si>
  <si>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</si>
  <si>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</si>
  <si>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</si>
  <si>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</si>
  <si>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</si>
  <si>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</si>
  <si>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</si>
  <si>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</si>
  <si>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</si>
  <si>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</si>
  <si>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</si>
  <si>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</si>
  <si>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</si>
  <si>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</si>
  <si>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</si>
  <si>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</si>
  <si>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</si>
  <si>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</si>
  <si>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</si>
  <si>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</si>
  <si>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</si>
  <si>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</si>
  <si>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</si>
  <si>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</si>
  <si>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</si>
  <si>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</si>
  <si>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</si>
  <si>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</si>
  <si>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</si>
  <si>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</si>
  <si>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</si>
  <si>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</si>
  <si>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</si>
  <si>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</si>
  <si>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</si>
  <si>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</si>
  <si>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</si>
  <si>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</si>
  <si>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</si>
  <si>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</si>
  <si>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</si>
  <si>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</si>
  <si>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</si>
  <si>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</si>
  <si>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</si>
  <si>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</si>
  <si>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</si>
  <si>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</si>
  <si>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</si>
  <si>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</si>
  <si>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</si>
  <si>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</si>
  <si>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</si>
  <si>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</si>
  <si>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</si>
  <si>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</si>
  <si>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</si>
  <si>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</si>
  <si>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</si>
  <si>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</si>
  <si>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</si>
  <si>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</si>
  <si>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</si>
  <si>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</si>
  <si>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</si>
  <si>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</si>
  <si>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</si>
  <si>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</si>
  <si>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</si>
  <si>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</si>
  <si>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</si>
  <si>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</si>
  <si>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</si>
  <si>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</si>
  <si>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</si>
  <si>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</si>
  <si>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</si>
  <si>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</si>
  <si>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</si>
  <si>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</si>
  <si>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</si>
  <si>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</si>
  <si>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</si>
  <si>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</si>
  <si>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</si>
  <si>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</si>
  <si>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</si>
  <si>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</si>
  <si>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</si>
  <si>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</si>
  <si>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</si>
  <si>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</si>
  <si>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</si>
  <si>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</si>
  <si>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</si>
  <si>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</si>
  <si>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</si>
  <si>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</si>
  <si>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</si>
  <si>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</si>
  <si>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</si>
  <si>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</si>
  <si>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</si>
  <si>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</si>
  <si>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</si>
  <si>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</si>
  <si>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</si>
  <si>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</si>
  <si>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</si>
  <si>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</si>
  <si>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</si>
  <si>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</si>
  <si>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</si>
  <si>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</si>
  <si>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</si>
  <si>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</si>
  <si>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</si>
  <si>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</si>
  <si>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</si>
  <si>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</si>
  <si>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</si>
  <si>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</si>
  <si>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</si>
  <si>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</si>
  <si>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</si>
  <si>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</si>
  <si>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</si>
  <si>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</si>
  <si>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</si>
  <si>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</si>
  <si>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</si>
  <si>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</si>
  <si>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</si>
  <si>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</si>
  <si>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</si>
  <si>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</si>
  <si>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</si>
  <si>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</si>
  <si>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</si>
  <si>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</si>
  <si>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</si>
  <si>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</si>
  <si>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</si>
  <si>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</si>
  <si>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</si>
  <si>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</si>
  <si>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</si>
  <si>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</si>
  <si>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</si>
  <si>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</si>
  <si>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</si>
  <si>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</si>
  <si>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</si>
  <si>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</si>
  <si>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</si>
  <si>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</si>
  <si>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</si>
  <si>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</si>
  <si>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</si>
  <si>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</si>
  <si>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</si>
  <si>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</si>
  <si>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</si>
  <si>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</si>
  <si>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</si>
  <si>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</si>
  <si>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</si>
  <si>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</si>
  <si>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</si>
  <si>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</si>
  <si>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</si>
  <si>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</si>
  <si>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</si>
  <si>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</si>
  <si>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</si>
  <si>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</si>
  <si>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</si>
  <si>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</si>
  <si>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</si>
  <si>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</si>
  <si>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</si>
  <si>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</si>
  <si>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</si>
  <si>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</si>
  <si>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</si>
  <si>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</si>
  <si>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</si>
  <si>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</si>
  <si>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</si>
  <si>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</si>
  <si>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</si>
  <si>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</si>
  <si>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</si>
  <si>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</si>
  <si>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</si>
  <si>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</si>
  <si>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</si>
  <si>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</si>
  <si>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</si>
  <si>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</si>
  <si>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</si>
  <si>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</si>
  <si>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</si>
  <si>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</si>
  <si>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</si>
  <si>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</si>
  <si>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</si>
  <si>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</si>
  <si>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</si>
  <si>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</si>
  <si>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</si>
  <si>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</si>
  <si>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</si>
  <si>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</si>
  <si>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</si>
  <si>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</si>
  <si>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</si>
  <si>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</si>
  <si>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</si>
  <si>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</si>
  <si>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</si>
  <si>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</si>
  <si>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</si>
  <si>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</si>
  <si>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</si>
  <si>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</si>
  <si>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</si>
  <si>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</si>
  <si>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</si>
  <si>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</si>
  <si>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</si>
  <si>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</si>
  <si>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</si>
  <si>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</si>
  <si>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</si>
  <si>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</si>
  <si>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</si>
  <si>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</si>
  <si>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</si>
  <si>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</si>
  <si>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</si>
  <si>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</si>
  <si>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</si>
  <si>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</si>
  <si>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</si>
  <si>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</si>
  <si>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</si>
  <si>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</si>
  <si>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</si>
  <si>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</si>
  <si>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</si>
  <si>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</si>
  <si>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</si>
  <si>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</si>
  <si>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</si>
  <si>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</si>
  <si>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</si>
  <si>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</si>
  <si>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</si>
  <si>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</si>
  <si>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</si>
  <si>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</si>
  <si>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</si>
  <si>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</si>
  <si>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</si>
  <si>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</si>
  <si>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</si>
  <si>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</si>
  <si>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</si>
  <si>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</si>
  <si>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</si>
  <si>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</si>
  <si>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</si>
  <si>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</si>
  <si>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</si>
  <si>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</si>
  <si>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</si>
  <si>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</si>
  <si>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</si>
  <si>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</si>
  <si>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</si>
  <si>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</si>
  <si>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</si>
  <si>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</si>
  <si>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</si>
  <si>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</si>
  <si>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</si>
  <si>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</si>
  <si>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</si>
  <si>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</si>
  <si>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</si>
  <si>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</si>
  <si>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</si>
  <si>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</si>
  <si>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</si>
  <si>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</si>
  <si>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</si>
  <si>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</si>
  <si>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</si>
  <si>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</si>
  <si>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</si>
  <si>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</si>
  <si>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</si>
  <si>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</si>
  <si>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</si>
  <si>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</si>
  <si>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</si>
  <si>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</si>
  <si>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</si>
  <si>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</si>
  <si>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</si>
  <si>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</si>
  <si>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</si>
  <si>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</si>
  <si>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</si>
  <si>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</si>
  <si>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</si>
  <si>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</si>
  <si>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</si>
  <si>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</si>
  <si>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</si>
  <si>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</si>
  <si>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</si>
  <si>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</si>
  <si>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</si>
  <si>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</si>
  <si>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</si>
  <si>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</si>
  <si>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</si>
  <si>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</si>
  <si>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</si>
  <si>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</si>
  <si>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</si>
  <si>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</si>
  <si>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</si>
  <si>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</si>
  <si>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</si>
  <si>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</si>
  <si>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</si>
  <si>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</si>
  <si>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</si>
  <si>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</si>
  <si>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</si>
  <si>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</si>
  <si>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</si>
  <si>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</si>
  <si>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</si>
  <si>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</si>
  <si>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</si>
  <si>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</si>
  <si>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</si>
  <si>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</si>
  <si>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</si>
  <si>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</si>
  <si>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</si>
  <si>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</si>
  <si>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</si>
  <si>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</si>
  <si>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</si>
  <si>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</si>
  <si>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</si>
  <si>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</si>
  <si>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</si>
  <si>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</si>
  <si>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</si>
  <si>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</si>
  <si>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</si>
  <si>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</si>
  <si>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</si>
  <si>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</si>
  <si>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</si>
  <si>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</si>
  <si>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</si>
  <si>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</si>
  <si>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</si>
  <si>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</si>
  <si>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</si>
  <si>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</si>
  <si>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</si>
  <si>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</si>
  <si>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</si>
  <si>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</si>
  <si>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</si>
  <si>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</si>
  <si>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</si>
  <si>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</si>
  <si>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</si>
  <si>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</si>
  <si>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</si>
  <si>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</si>
  <si>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</si>
  <si>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</si>
  <si>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</si>
  <si>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</si>
  <si>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</si>
  <si>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</si>
  <si>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</si>
  <si>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</si>
  <si>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</si>
  <si>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</si>
  <si>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</si>
  <si>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</si>
  <si>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</si>
  <si>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</si>
  <si>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</si>
  <si>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</si>
  <si>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</si>
  <si>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</si>
  <si>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</si>
  <si>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</si>
  <si>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</si>
  <si>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</si>
  <si>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</si>
  <si>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</si>
  <si>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</si>
  <si>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</si>
  <si>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</si>
  <si>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</si>
  <si>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</si>
  <si>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</si>
  <si>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</si>
  <si>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</si>
  <si>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</si>
  <si>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</si>
  <si>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</si>
  <si>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</si>
  <si>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</si>
  <si>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</si>
  <si>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</si>
  <si>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</si>
  <si>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</si>
  <si>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</si>
  <si>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</si>
  <si>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</si>
  <si>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</si>
  <si>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</si>
  <si>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</si>
  <si>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</si>
  <si>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</si>
  <si>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</si>
  <si>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</si>
  <si>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</si>
  <si>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</si>
  <si>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</si>
  <si>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</si>
  <si>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</si>
  <si>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</si>
  <si>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</si>
  <si>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</si>
  <si>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</si>
  <si>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</si>
  <si>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</si>
  <si>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</si>
  <si>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</si>
  <si>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</si>
  <si>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</si>
  <si>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</si>
  <si>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</si>
  <si>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</si>
  <si>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</si>
  <si>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</si>
  <si>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</si>
  <si>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</si>
  <si>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</si>
  <si>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</si>
  <si>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</si>
  <si>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</si>
  <si>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</si>
  <si>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</si>
  <si>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</si>
  <si>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</si>
  <si>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</si>
  <si>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</si>
  <si>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</si>
  <si>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</si>
  <si>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</si>
  <si>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</si>
  <si>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</si>
  <si>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</si>
  <si>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</si>
  <si>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</si>
  <si>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</si>
  <si>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</si>
  <si>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</si>
  <si>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</si>
  <si>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</si>
  <si>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</si>
  <si>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</si>
  <si>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</si>
  <si>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</si>
  <si>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</si>
  <si>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</si>
  <si>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</si>
  <si>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</si>
  <si>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</si>
  <si>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</si>
  <si>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</si>
  <si>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</si>
  <si>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</si>
  <si>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</si>
  <si>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</si>
  <si>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</si>
  <si>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</si>
  <si>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</si>
  <si>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</si>
  <si>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</si>
  <si>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</si>
  <si>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</si>
  <si>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</si>
  <si>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</si>
  <si>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</si>
  <si>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</si>
  <si>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</si>
  <si>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</si>
  <si>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</si>
  <si>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</si>
  <si>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</si>
  <si>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</si>
  <si>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</si>
  <si>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</si>
  <si>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</si>
  <si>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</si>
  <si>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</si>
  <si>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</si>
  <si>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</si>
  <si>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</si>
  <si>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</si>
  <si>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</si>
  <si>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</si>
  <si>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</si>
  <si>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</si>
  <si>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</si>
  <si>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</si>
  <si>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</si>
  <si>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</si>
  <si>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</si>
  <si>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</si>
  <si>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</si>
  <si>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</si>
  <si>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</si>
  <si>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</si>
  <si>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</si>
  <si>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</si>
  <si>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</si>
  <si>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</si>
  <si>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</si>
  <si>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</si>
  <si>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</si>
  <si>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</si>
  <si>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</si>
  <si>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</si>
  <si>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</si>
  <si>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</si>
  <si>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</si>
  <si>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</si>
  <si>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</si>
  <si>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</si>
  <si>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</si>
  <si>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</si>
  <si>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</si>
  <si>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</si>
  <si>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</si>
  <si>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</si>
  <si>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</si>
  <si>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</si>
  <si>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</si>
  <si>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</si>
  <si>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</si>
  <si>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</si>
  <si>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</si>
  <si>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</si>
  <si>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</si>
  <si>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</si>
  <si>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</si>
  <si>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</si>
  <si>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</si>
  <si>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</si>
  <si>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</si>
  <si>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</si>
  <si>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</si>
  <si>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</si>
  <si>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</si>
  <si>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</si>
  <si>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</si>
  <si>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</si>
  <si>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</si>
  <si>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</si>
  <si>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</si>
  <si>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</si>
  <si>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</si>
  <si>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</si>
  <si>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</si>
  <si>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</si>
  <si>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</si>
  <si>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</si>
  <si>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</si>
  <si>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</si>
  <si>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</si>
  <si>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</si>
  <si>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</si>
  <si>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</si>
  <si>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</si>
  <si>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</si>
  <si>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</si>
  <si>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</si>
  <si>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</si>
  <si>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</si>
  <si>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</si>
  <si>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</si>
  <si>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</si>
  <si>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</si>
  <si>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</si>
  <si>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</si>
  <si>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</si>
  <si>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</si>
  <si>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</si>
  <si>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</si>
  <si>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</si>
  <si>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</si>
  <si>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</si>
  <si>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</si>
  <si>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</si>
  <si>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</si>
  <si>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</si>
  <si>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</si>
  <si>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</si>
  <si>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</si>
  <si>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</si>
  <si>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</si>
  <si>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</si>
  <si>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</si>
  <si>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</si>
  <si>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</si>
  <si>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</si>
  <si>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</si>
  <si>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</si>
  <si>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</si>
  <si>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</si>
  <si>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</si>
  <si>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</si>
  <si>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</si>
  <si>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</si>
  <si>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</si>
  <si>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</si>
  <si>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</si>
  <si>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</si>
  <si>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</si>
  <si>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</si>
  <si>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</si>
  <si>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</si>
  <si>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</si>
  <si>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</si>
  <si>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</si>
  <si>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</si>
  <si>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</si>
  <si>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</si>
  <si>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</si>
  <si>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</si>
  <si>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</si>
  <si>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</si>
  <si>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</si>
  <si>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</si>
  <si>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</si>
  <si>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</si>
  <si>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</si>
  <si>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</si>
  <si>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</si>
  <si>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</si>
  <si>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</si>
  <si>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</si>
  <si>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</si>
  <si>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</si>
  <si>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</si>
  <si>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</si>
  <si>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</si>
  <si>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</si>
  <si>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</si>
  <si>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</si>
  <si>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</si>
  <si>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</si>
  <si>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</si>
  <si>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</si>
  <si>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</si>
  <si>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</si>
  <si>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</si>
  <si>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</si>
  <si>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</si>
  <si>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</si>
  <si>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</si>
  <si>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</si>
  <si>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</si>
  <si>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</si>
  <si>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</si>
  <si>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</si>
  <si>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</si>
  <si>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</si>
  <si>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</si>
  <si>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</si>
  <si>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</si>
  <si>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</si>
  <si>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</si>
  <si>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</si>
  <si>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</si>
  <si>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</si>
  <si>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</si>
  <si>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</si>
  <si>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</si>
  <si>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</si>
  <si>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</si>
  <si>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</si>
  <si>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</si>
  <si>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</si>
  <si>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</si>
  <si>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</si>
  <si>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</si>
  <si>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</si>
  <si>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</si>
  <si>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</si>
  <si>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</si>
  <si>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</si>
  <si>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</si>
  <si>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</si>
  <si>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</si>
  <si>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</si>
  <si>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</si>
  <si>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</si>
  <si>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</si>
  <si>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</si>
  <si>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</si>
  <si>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</si>
  <si>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</si>
  <si>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</si>
  <si>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</si>
  <si>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</si>
  <si>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</si>
  <si>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</si>
  <si>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</si>
  <si>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</si>
  <si>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</si>
  <si>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</si>
  <si>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</si>
  <si>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</si>
  <si>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</si>
  <si>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</si>
  <si>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</si>
  <si>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</si>
  <si>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</si>
  <si>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</si>
  <si>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</si>
  <si>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</si>
  <si>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</si>
  <si>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</si>
  <si>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</si>
  <si>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</si>
  <si>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</si>
  <si>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</si>
  <si>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</si>
  <si>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</si>
  <si>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</si>
  <si>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</si>
  <si>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</si>
  <si>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</si>
  <si>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</si>
  <si>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</si>
  <si>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</si>
  <si>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</si>
  <si>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</si>
  <si>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</si>
  <si>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</si>
  <si>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</si>
  <si>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</si>
  <si>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</si>
  <si>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</si>
  <si>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</si>
  <si>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</si>
  <si>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</si>
  <si>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</si>
  <si>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</si>
  <si>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</si>
  <si>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</si>
  <si>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</si>
  <si>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</si>
  <si>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</si>
  <si>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</si>
  <si>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</si>
  <si>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</si>
  <si>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</si>
  <si>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</si>
  <si>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</si>
  <si>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</si>
  <si>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</si>
  <si>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</si>
  <si>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</si>
  <si>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</si>
  <si>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</si>
  <si>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</si>
  <si>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</si>
  <si>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</si>
  <si>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</si>
  <si>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</si>
  <si>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</si>
  <si>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</si>
  <si>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</si>
  <si>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</si>
  <si>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</si>
  <si>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</si>
  <si>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</si>
  <si>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</si>
  <si>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</si>
  <si>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</si>
  <si>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</si>
  <si>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</si>
  <si>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</si>
  <si>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</si>
  <si>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</si>
  <si>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</si>
  <si>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</si>
  <si>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</si>
  <si>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</si>
  <si>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</si>
  <si>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</si>
  <si>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</si>
  <si>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</si>
  <si>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</si>
  <si>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</si>
  <si>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</si>
  <si>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</si>
  <si>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</si>
  <si>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</si>
  <si>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</si>
  <si>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</si>
  <si>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</si>
  <si>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</si>
  <si>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</si>
  <si>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</si>
  <si>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</si>
  <si>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</si>
  <si>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</si>
  <si>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</si>
  <si>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</si>
  <si>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</si>
  <si>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</si>
  <si>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</si>
  <si>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</si>
  <si>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</si>
  <si>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</si>
  <si>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</si>
  <si>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</si>
  <si>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</si>
  <si>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</si>
  <si>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</si>
  <si>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</si>
  <si>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</si>
  <si>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</si>
  <si>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</si>
  <si>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</si>
  <si>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</si>
  <si>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</si>
  <si>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</si>
  <si>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</si>
  <si>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</si>
  <si>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</si>
  <si>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</si>
  <si>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</si>
  <si>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</si>
  <si>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</si>
  <si>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</si>
  <si>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</si>
  <si>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</si>
  <si>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</si>
  <si>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</si>
  <si>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</si>
  <si>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</si>
  <si>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</si>
  <si>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</si>
  <si>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</si>
  <si>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</si>
  <si>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</si>
  <si>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</si>
  <si>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</si>
  <si>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</si>
  <si>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</si>
  <si>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</si>
  <si>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</si>
  <si>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</si>
  <si>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</si>
  <si>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</si>
  <si>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</si>
  <si>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</si>
  <si>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</si>
  <si>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</si>
  <si>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</si>
  <si>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</si>
  <si>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</si>
  <si>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</si>
  <si>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</si>
  <si>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</si>
  <si>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</si>
  <si>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</si>
  <si>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</si>
  <si>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</si>
  <si>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</si>
  <si>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</si>
  <si>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</si>
  <si>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</si>
  <si>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</si>
  <si>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</si>
  <si>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</si>
  <si>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</si>
  <si>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</si>
  <si>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</si>
  <si>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</si>
  <si>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</si>
  <si>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</si>
  <si>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</si>
  <si>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</si>
  <si>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</si>
  <si>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</si>
  <si>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</si>
  <si>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</si>
  <si>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</si>
  <si>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</si>
  <si>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</si>
  <si>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</si>
  <si>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</si>
  <si>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</si>
  <si>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</si>
  <si>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</si>
  <si>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</si>
  <si>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</si>
  <si>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</si>
  <si>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</si>
  <si>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</si>
  <si>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</si>
  <si>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</si>
  <si>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</si>
  <si>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</si>
  <si>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</si>
  <si>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</si>
  <si>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</si>
  <si>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</si>
  <si>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</si>
  <si>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</si>
  <si>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</si>
  <si>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</si>
  <si>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</si>
  <si>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</si>
  <si>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</si>
  <si>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</si>
  <si>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</si>
  <si>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</si>
  <si>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</si>
  <si>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</si>
  <si>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</si>
  <si>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</si>
  <si>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</si>
  <si>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</si>
  <si>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</si>
  <si>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</si>
  <si>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</si>
  <si>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</si>
  <si>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</si>
  <si>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</si>
  <si>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</si>
  <si>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</si>
  <si>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</si>
  <si>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</si>
  <si>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</si>
  <si>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</si>
  <si>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</si>
  <si>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</si>
  <si>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</si>
  <si>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</si>
  <si>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</si>
  <si>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</si>
  <si>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</si>
  <si>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</si>
  <si>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</si>
  <si>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</si>
  <si>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</si>
  <si>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</si>
  <si>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</si>
  <si>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</si>
  <si>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</si>
  <si>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</si>
  <si>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</si>
  <si>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</si>
  <si>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</si>
  <si>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</si>
  <si>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</si>
  <si>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</si>
  <si>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</si>
  <si>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</si>
  <si>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</si>
  <si>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</si>
  <si>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</si>
  <si>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</si>
  <si>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</si>
  <si>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</si>
  <si>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</si>
  <si>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</si>
  <si>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</si>
  <si>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</si>
  <si>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</si>
  <si>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</si>
  <si>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</si>
  <si>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</si>
  <si>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</si>
  <si>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</si>
  <si>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</si>
  <si>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</si>
  <si>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</si>
  <si>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</si>
  <si>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</si>
  <si>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</si>
  <si>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</si>
  <si>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</si>
  <si>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</si>
  <si>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</si>
  <si>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</si>
  <si>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</si>
  <si>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</si>
  <si>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</si>
  <si>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</si>
  <si>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</si>
  <si>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</si>
  <si>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</si>
  <si>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</si>
  <si>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</si>
  <si>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</si>
  <si>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</si>
  <si>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</si>
  <si>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</si>
  <si>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</si>
  <si>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</si>
  <si>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</si>
  <si>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</si>
  <si>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</si>
  <si>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</si>
  <si>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</si>
  <si>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</si>
  <si>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</si>
  <si>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</si>
  <si>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</si>
  <si>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</si>
  <si>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</si>
  <si>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</si>
  <si>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</si>
  <si>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</si>
  <si>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</si>
  <si>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</si>
  <si>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</si>
  <si>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</si>
  <si>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</si>
  <si>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</si>
  <si>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</si>
  <si>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</si>
  <si>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</si>
  <si>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</si>
  <si>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</si>
  <si>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</si>
  <si>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</si>
  <si>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</si>
  <si>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</si>
  <si>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</si>
  <si>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</si>
  <si>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</si>
  <si>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</si>
  <si>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</si>
  <si>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</si>
  <si>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</si>
  <si>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</si>
  <si>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</si>
  <si>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</si>
  <si>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</si>
  <si>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</si>
  <si>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</si>
  <si>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</si>
  <si>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</si>
  <si>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</si>
  <si>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</si>
  <si>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</si>
  <si>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</si>
  <si>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</si>
  <si>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</si>
  <si>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</si>
  <si>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</si>
  <si>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</si>
  <si>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</si>
  <si>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</si>
  <si>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</si>
  <si>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</si>
  <si>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</si>
  <si>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</si>
  <si>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</si>
  <si>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</si>
  <si>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</si>
  <si>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</si>
  <si>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</si>
  <si>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</si>
  <si>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</si>
  <si>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</si>
  <si>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</si>
  <si>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</si>
  <si>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</si>
  <si>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</si>
  <si>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</si>
  <si>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</si>
  <si>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</si>
  <si>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</si>
  <si>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</si>
  <si>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</si>
  <si>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</si>
  <si>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</si>
  <si>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</si>
  <si>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</si>
  <si>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</si>
  <si>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</si>
  <si>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</si>
  <si>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</si>
  <si>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</si>
  <si>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</si>
  <si>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</si>
  <si>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</si>
  <si>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</si>
  <si>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</si>
  <si>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</si>
  <si>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</si>
  <si>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</si>
  <si>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</si>
  <si>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</si>
  <si>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</si>
  <si>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</si>
  <si>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</si>
  <si>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</si>
  <si>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</si>
  <si>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</si>
  <si>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</si>
  <si>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</si>
  <si>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</si>
  <si>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</si>
  <si>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</si>
  <si>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</si>
  <si>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</si>
  <si>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</si>
  <si>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</si>
  <si>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</si>
  <si>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</si>
  <si>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</si>
  <si>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</si>
  <si>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</si>
  <si>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</si>
  <si>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</si>
  <si>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</si>
  <si>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</si>
  <si>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</si>
  <si>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</si>
  <si>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</si>
  <si>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</si>
  <si>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</si>
  <si>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</si>
  <si>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</si>
  <si>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</si>
  <si>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</si>
  <si>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</si>
  <si>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</si>
  <si>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</si>
  <si>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</si>
  <si>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</si>
  <si>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</si>
  <si>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</si>
  <si>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</si>
  <si>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</si>
  <si>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</si>
  <si>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</si>
  <si>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</si>
  <si>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</si>
  <si>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</si>
  <si>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</si>
  <si>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</si>
  <si>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</si>
  <si>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</si>
  <si>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</si>
  <si>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</si>
  <si>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</si>
  <si>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</si>
  <si>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</si>
  <si>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</si>
  <si>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</si>
  <si>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</si>
  <si>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</si>
  <si>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</si>
  <si>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</si>
  <si>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</si>
  <si>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</si>
  <si>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</si>
  <si>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</si>
  <si>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</si>
  <si>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</si>
  <si>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</si>
  <si>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</si>
  <si>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</si>
  <si>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</si>
  <si>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</si>
  <si>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</si>
  <si>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</si>
  <si>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</si>
  <si>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</si>
  <si>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</si>
  <si>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</si>
  <si>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</si>
  <si>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</si>
  <si>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</si>
  <si>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</si>
  <si>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</si>
  <si>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</si>
  <si>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</si>
  <si>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</si>
  <si>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</si>
  <si>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</si>
  <si>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</si>
  <si>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</si>
  <si>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</si>
  <si>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</si>
  <si>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</si>
  <si>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</si>
  <si>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</si>
  <si>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</si>
  <si>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</si>
  <si>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</si>
  <si>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</si>
  <si>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</si>
  <si>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</si>
  <si>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</si>
  <si>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</si>
  <si>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</si>
  <si>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</si>
  <si>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</si>
  <si>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</si>
  <si>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</si>
  <si>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</si>
  <si>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</si>
  <si>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</si>
  <si>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</si>
  <si>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</si>
  <si>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</si>
  <si>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</si>
  <si>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</si>
  <si>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</si>
  <si>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</si>
  <si>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</si>
  <si>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</si>
  <si>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</si>
  <si>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</si>
  <si>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</si>
  <si>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</si>
  <si>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</si>
  <si>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</si>
  <si>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</si>
  <si>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</si>
  <si>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</si>
  <si>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</si>
  <si>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</si>
  <si>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</si>
  <si>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</si>
  <si>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</si>
  <si>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</si>
  <si>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</si>
  <si>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</si>
  <si>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</si>
  <si>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</si>
  <si>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</si>
  <si>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</si>
  <si>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</si>
  <si>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</si>
  <si>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</si>
  <si>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</si>
  <si>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</si>
  <si>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</si>
  <si>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</si>
  <si>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</si>
  <si>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</si>
  <si>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</si>
  <si>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</si>
  <si>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</si>
  <si>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</si>
  <si>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</si>
  <si>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</si>
  <si>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</si>
  <si>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</si>
  <si>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</si>
  <si>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</si>
  <si>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</si>
  <si>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</si>
  <si>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</si>
  <si>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</si>
  <si>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</si>
  <si>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</si>
  <si>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</si>
  <si>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</si>
  <si>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</si>
  <si>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</si>
  <si>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</si>
  <si>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</si>
  <si>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</si>
  <si>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</si>
  <si>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</si>
  <si>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</si>
  <si>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</si>
  <si>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</si>
  <si>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</si>
  <si>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</si>
  <si>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</si>
  <si>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</si>
  <si>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</si>
  <si>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</si>
  <si>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</si>
  <si>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</si>
  <si>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</si>
  <si>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</si>
  <si>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</si>
  <si>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</si>
  <si>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</si>
  <si>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</si>
  <si>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</si>
  <si>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</si>
  <si>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</si>
  <si>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</si>
  <si>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</si>
  <si>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</si>
  <si>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</si>
  <si>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</si>
  <si>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</si>
  <si>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</si>
  <si>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</si>
  <si>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</si>
  <si>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</si>
  <si>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</si>
  <si>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</si>
  <si>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</si>
  <si>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</si>
  <si>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</si>
  <si>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</si>
  <si>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</si>
  <si>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</si>
  <si>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</si>
  <si>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</si>
  <si>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</si>
  <si>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</si>
  <si>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</si>
  <si>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</si>
  <si>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</si>
  <si>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</si>
  <si>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</si>
  <si>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</si>
  <si>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</si>
  <si>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</si>
  <si>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</si>
  <si>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</si>
  <si>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</si>
  <si>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</si>
  <si>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</si>
  <si>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</si>
  <si>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</si>
  <si>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</si>
  <si>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</si>
  <si>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</si>
  <si>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</si>
  <si>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</si>
  <si>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</si>
  <si>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</si>
  <si>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</si>
  <si>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</si>
  <si>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</si>
  <si>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</si>
  <si>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</si>
  <si>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</si>
  <si>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</si>
  <si>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</si>
  <si>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</si>
  <si>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</si>
  <si>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</si>
  <si>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</si>
  <si>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</si>
  <si>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</si>
  <si>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</si>
  <si>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</si>
  <si>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</si>
  <si>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</si>
  <si>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</si>
  <si>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</si>
  <si>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</si>
  <si>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</si>
  <si>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</si>
  <si>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</si>
  <si>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</si>
  <si>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</si>
  <si>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</si>
  <si>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</si>
  <si>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</si>
  <si>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</si>
  <si>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</si>
  <si>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</si>
  <si>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</si>
  <si>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</si>
  <si>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</si>
  <si>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</si>
  <si>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</si>
  <si>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</si>
  <si>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</si>
  <si>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</si>
  <si>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</si>
  <si>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</si>
  <si>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</si>
  <si>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</si>
  <si>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</si>
  <si>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</si>
  <si>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</si>
  <si>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</si>
  <si>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</si>
  <si>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</si>
  <si>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</si>
  <si>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</si>
  <si>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</si>
  <si>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</si>
  <si>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</si>
  <si>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</si>
  <si>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</si>
  <si>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</si>
  <si>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</si>
  <si>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</si>
  <si>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</si>
  <si>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</si>
  <si>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</si>
  <si>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</si>
  <si>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</si>
  <si>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</si>
  <si>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</si>
  <si>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</si>
  <si>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</si>
  <si>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</si>
  <si>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</si>
  <si>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</si>
  <si>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</si>
  <si>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</si>
  <si>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</si>
  <si>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</si>
  <si>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</si>
  <si>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</si>
  <si>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</si>
  <si>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</si>
  <si>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</si>
  <si>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</si>
  <si>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</si>
  <si>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</si>
  <si>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</si>
  <si>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</si>
  <si>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</si>
  <si>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</si>
  <si>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</si>
  <si>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</si>
  <si>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</si>
  <si>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</si>
  <si>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</si>
  <si>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</si>
  <si>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</si>
  <si>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</si>
  <si>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</si>
  <si>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</si>
  <si>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</si>
  <si>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</si>
  <si>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</si>
  <si>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</si>
  <si>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</si>
  <si>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</si>
  <si>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</si>
  <si>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</si>
  <si>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</si>
  <si>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</si>
  <si>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</si>
  <si>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</si>
  <si>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</si>
  <si>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</si>
  <si>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</si>
  <si>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</si>
  <si>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</si>
  <si>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</si>
  <si>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</si>
  <si>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</si>
  <si>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</si>
  <si>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</si>
  <si>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</si>
  <si>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</si>
  <si>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</si>
  <si>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</si>
  <si>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</si>
  <si>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</si>
  <si>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</si>
  <si>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</si>
  <si>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</si>
  <si>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</si>
  <si>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</si>
  <si>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</si>
  <si>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</si>
  <si>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</si>
  <si>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</si>
  <si>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</si>
  <si>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</si>
  <si>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</si>
  <si>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</si>
  <si>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</si>
  <si>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</si>
  <si>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</si>
  <si>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</si>
  <si>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</si>
  <si>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</si>
  <si>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</si>
  <si>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</si>
  <si>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</si>
  <si>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</si>
  <si>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</si>
  <si>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</si>
  <si>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</si>
  <si>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</si>
  <si>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</si>
  <si>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</si>
  <si>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</si>
  <si>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</si>
  <si>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</si>
  <si>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</si>
  <si>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</si>
  <si>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</si>
  <si>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</si>
  <si>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</si>
  <si>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</si>
  <si>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</si>
  <si>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</si>
  <si>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</si>
  <si>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</si>
  <si>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</si>
  <si>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</si>
  <si>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</si>
  <si>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</si>
  <si>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</si>
  <si>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</si>
  <si>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</si>
  <si>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</si>
  <si>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</si>
  <si>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</si>
  <si>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</si>
  <si>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</si>
  <si>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</si>
  <si>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</si>
  <si>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</si>
  <si>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</si>
  <si>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</si>
  <si>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</si>
  <si>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</si>
  <si>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</si>
  <si>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</si>
  <si>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</si>
  <si>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</si>
  <si>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</si>
  <si>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</si>
  <si>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</si>
  <si>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</si>
  <si>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</si>
  <si>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</si>
  <si>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</si>
  <si>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</si>
  <si>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</si>
  <si>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</si>
  <si>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</si>
  <si>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</si>
  <si>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</si>
  <si>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</si>
  <si>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</si>
  <si>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</si>
  <si>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</si>
  <si>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</si>
  <si>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</si>
  <si>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</si>
  <si>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</si>
  <si>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</si>
  <si>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</si>
  <si>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</si>
  <si>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</si>
  <si>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</si>
  <si>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</si>
  <si>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</si>
  <si>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</si>
  <si>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</si>
  <si>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</si>
  <si>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</si>
  <si>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</si>
  <si>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</si>
  <si>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</si>
  <si>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</si>
  <si>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</si>
  <si>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</si>
  <si>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</si>
  <si>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</si>
  <si>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</si>
  <si>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</si>
  <si>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</si>
  <si>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</si>
  <si>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</si>
  <si>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</si>
  <si>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</si>
  <si>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</si>
  <si>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</si>
  <si>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</si>
  <si>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</si>
  <si>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</si>
  <si>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</si>
  <si>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</si>
  <si>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</si>
  <si>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</si>
  <si>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</si>
  <si>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</si>
  <si>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</si>
  <si>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</si>
  <si>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</si>
  <si>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</si>
  <si>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</si>
  <si>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</si>
  <si>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</si>
  <si>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</si>
  <si>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</si>
  <si>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</si>
  <si>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</si>
  <si>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</si>
  <si>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</si>
  <si>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</si>
  <si>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</si>
  <si>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</si>
  <si>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</si>
  <si>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</si>
  <si>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</si>
  <si>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</si>
  <si>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</si>
  <si>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</si>
  <si>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</si>
  <si>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</si>
  <si>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</si>
  <si>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</si>
  <si>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</si>
  <si>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</si>
  <si>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</si>
  <si>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</si>
  <si>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</si>
  <si>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</si>
  <si>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</si>
  <si>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</si>
  <si>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</si>
  <si>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</si>
  <si>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</si>
  <si>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</si>
  <si>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</si>
  <si>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</si>
  <si>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</si>
  <si>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</si>
  <si>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</si>
  <si>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</si>
  <si>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</si>
  <si>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</si>
  <si>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</si>
  <si>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</si>
  <si>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</si>
  <si>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</si>
  <si>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</si>
  <si>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</si>
  <si>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</si>
  <si>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</si>
  <si>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</si>
  <si>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</si>
  <si>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</si>
  <si>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</si>
  <si>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</si>
  <si>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</si>
  <si>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</si>
  <si>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</si>
  <si>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</si>
  <si>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</si>
  <si>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</si>
  <si>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</si>
  <si>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</si>
  <si>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</si>
  <si>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</si>
  <si>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</si>
  <si>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</si>
  <si>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</si>
  <si>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</si>
  <si>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</si>
  <si>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</si>
  <si>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</si>
  <si>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</si>
  <si>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</si>
  <si>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</si>
  <si>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</si>
  <si>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</si>
  <si>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</si>
  <si>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</si>
  <si>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</si>
  <si>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</si>
  <si>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</si>
  <si>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</si>
  <si>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</si>
  <si>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</si>
  <si>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</si>
  <si>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</si>
  <si>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</si>
  <si>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</si>
  <si>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</si>
  <si>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</si>
  <si>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</si>
  <si>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</si>
  <si>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</si>
  <si>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</si>
  <si>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</si>
  <si>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</si>
  <si>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</si>
  <si>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</si>
  <si>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</si>
  <si>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</si>
  <si>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</si>
  <si>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</si>
  <si>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</si>
  <si>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</si>
  <si>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</si>
  <si>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</si>
  <si>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</si>
  <si>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</si>
  <si>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</si>
  <si>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</si>
  <si>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</si>
  <si>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</si>
  <si>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</si>
  <si>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</si>
  <si>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</si>
  <si>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</si>
  <si>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</si>
  <si>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</si>
  <si>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</si>
  <si>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</si>
  <si>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</si>
  <si>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</si>
  <si>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</si>
  <si>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</si>
  <si>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</si>
  <si>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</si>
  <si>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</si>
  <si>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</si>
  <si>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</si>
  <si>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</si>
  <si>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</si>
  <si>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</si>
  <si>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</si>
  <si>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</si>
  <si>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</si>
  <si>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</si>
  <si>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</si>
  <si>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</si>
  <si>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</si>
  <si>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</si>
  <si>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</si>
  <si>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</si>
  <si>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</si>
  <si>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</si>
  <si>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</si>
  <si>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</si>
  <si>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</si>
  <si>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</si>
  <si>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</si>
  <si>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</si>
  <si>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</si>
  <si>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</si>
  <si>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</si>
  <si>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</si>
  <si>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</si>
  <si>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</si>
  <si>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</si>
  <si>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</si>
  <si>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</si>
  <si>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</si>
  <si>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</si>
  <si>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</si>
  <si>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</si>
  <si>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</si>
  <si>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</si>
  <si>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</si>
  <si>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</si>
  <si>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</si>
  <si>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</si>
  <si>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</si>
  <si>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</si>
  <si>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</si>
  <si>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</si>
  <si>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</si>
  <si>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</si>
  <si>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</si>
  <si>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</si>
  <si>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</si>
  <si>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</si>
  <si>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</si>
  <si>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</si>
  <si>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</si>
  <si>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</si>
  <si>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</si>
  <si>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</si>
  <si>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</si>
  <si>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</si>
  <si>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</si>
  <si>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</si>
  <si>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</si>
  <si>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</si>
  <si>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</si>
  <si>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</si>
  <si>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</si>
  <si>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</si>
  <si>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</si>
  <si>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</si>
  <si>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</si>
  <si>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</si>
  <si>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</si>
  <si>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</si>
  <si>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</si>
  <si>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</si>
  <si>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</si>
  <si>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</si>
  <si>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</si>
  <si>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</si>
  <si>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</si>
  <si>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</si>
  <si>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</si>
  <si>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</si>
  <si>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</si>
  <si>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</si>
  <si>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</si>
  <si>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</si>
  <si>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</si>
  <si>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</si>
  <si>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</si>
  <si>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</si>
  <si>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</si>
  <si>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</si>
  <si>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</si>
  <si>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</si>
  <si>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</si>
  <si>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</si>
  <si>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</si>
  <si>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</si>
  <si>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</si>
  <si>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</si>
  <si>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</si>
  <si>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</si>
  <si>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</si>
  <si>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</si>
  <si>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</si>
  <si>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</si>
  <si>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</si>
  <si>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</si>
  <si>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</si>
  <si>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</si>
  <si>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</si>
  <si>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</si>
  <si>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</si>
  <si>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</si>
  <si>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</si>
  <si>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</si>
  <si>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</si>
  <si>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</si>
  <si>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</si>
  <si>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</si>
  <si>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</si>
  <si>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</si>
  <si>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</si>
  <si>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</si>
  <si>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</si>
  <si>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</si>
  <si>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</si>
  <si>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</si>
  <si>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</si>
  <si>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</si>
  <si>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</si>
  <si>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</si>
  <si>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</si>
  <si>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</si>
  <si>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</si>
  <si>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</si>
  <si>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</si>
  <si>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</si>
  <si>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</si>
  <si>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</si>
  <si>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</si>
  <si>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</si>
  <si>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</si>
  <si>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</si>
  <si>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</si>
  <si>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</si>
  <si>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</si>
  <si>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</si>
  <si>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</si>
  <si>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</si>
  <si>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</si>
  <si>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</si>
  <si>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</si>
  <si>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</si>
  <si>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</si>
  <si>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</si>
  <si>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</si>
  <si>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</si>
  <si>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</si>
  <si>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</si>
  <si>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</si>
  <si>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</si>
  <si>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</si>
  <si>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</si>
  <si>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</si>
  <si>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</si>
  <si>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</si>
  <si>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</si>
  <si>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</si>
  <si>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</si>
  <si>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</si>
  <si>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</si>
  <si>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</si>
  <si>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</si>
  <si>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</si>
  <si>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</si>
  <si>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</si>
  <si>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</si>
  <si>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</si>
  <si>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</si>
  <si>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</si>
  <si>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</si>
  <si>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</si>
  <si>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</si>
  <si>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</si>
  <si>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</si>
  <si>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</si>
  <si>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</si>
  <si>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</si>
  <si>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</si>
  <si>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</si>
  <si>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</si>
  <si>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</si>
  <si>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</si>
  <si>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</si>
  <si>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</si>
  <si>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</si>
  <si>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</si>
  <si>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</si>
  <si>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</si>
  <si>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</si>
  <si>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</si>
  <si>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</si>
  <si>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</si>
  <si>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</si>
  <si>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</si>
  <si>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</si>
  <si>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</si>
  <si>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</si>
  <si>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</si>
  <si>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</si>
  <si>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</si>
  <si>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</si>
  <si>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</si>
  <si>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</si>
  <si>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</si>
  <si>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</si>
  <si>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</si>
  <si>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</si>
  <si>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</si>
  <si>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</si>
  <si>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</si>
  <si>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</si>
  <si>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</si>
  <si>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</si>
  <si>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</si>
  <si>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</si>
  <si>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</si>
  <si>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</si>
  <si>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</si>
  <si>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</si>
  <si>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</si>
  <si>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</si>
  <si>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</si>
  <si>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</si>
  <si>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</si>
  <si>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</si>
  <si>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</si>
  <si>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</si>
  <si>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</si>
  <si>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</si>
  <si>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</si>
  <si>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</si>
  <si>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</si>
  <si>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</si>
  <si>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</si>
  <si>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</si>
  <si>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</si>
  <si>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</si>
  <si>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</si>
  <si>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</si>
  <si>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</si>
  <si>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</si>
  <si>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</si>
  <si>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</si>
  <si>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</si>
  <si>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</si>
  <si>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</si>
  <si>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</si>
  <si>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</si>
  <si>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</si>
  <si>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</si>
  <si>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</si>
  <si>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</si>
  <si>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</si>
  <si>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</si>
  <si>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</si>
  <si>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</si>
  <si>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</si>
  <si>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</si>
  <si>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</si>
  <si>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</si>
  <si>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</si>
  <si>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</si>
  <si>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</si>
  <si>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</si>
  <si>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</si>
  <si>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</si>
  <si>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</si>
  <si>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</si>
  <si>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</si>
  <si>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</si>
  <si>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</si>
  <si>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</si>
  <si>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</si>
  <si>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</si>
  <si>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</si>
  <si>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</si>
  <si>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</si>
  <si>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</si>
  <si>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</si>
  <si>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</si>
  <si>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</si>
  <si>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</si>
  <si>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</si>
  <si>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</si>
  <si>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</si>
  <si>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</si>
  <si>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</si>
  <si>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</si>
  <si>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</si>
  <si>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</si>
  <si>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</si>
  <si>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</si>
  <si>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</si>
  <si>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</si>
  <si>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</si>
  <si>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</si>
  <si>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</si>
  <si>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</si>
  <si>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</si>
  <si>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</si>
  <si>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</si>
  <si>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</si>
  <si>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</si>
  <si>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</si>
  <si>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</si>
  <si>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</si>
  <si>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</si>
  <si>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</si>
  <si>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</si>
  <si>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</si>
  <si>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</si>
  <si>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</si>
  <si>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</si>
  <si>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</si>
  <si>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</si>
  <si>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</si>
  <si>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</si>
  <si>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</si>
  <si>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</si>
  <si>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</si>
  <si>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</si>
  <si>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</si>
  <si>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</si>
  <si>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</si>
  <si>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</si>
  <si>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</si>
  <si>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</si>
  <si>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</si>
  <si>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</si>
  <si>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</si>
  <si>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</si>
  <si>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</si>
  <si>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</si>
  <si>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</si>
  <si>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</si>
  <si>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</si>
  <si>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</si>
  <si>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</si>
  <si>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</si>
  <si>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</si>
  <si>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</si>
  <si>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</si>
  <si>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</si>
  <si>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</si>
  <si>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</si>
  <si>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</si>
  <si>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</si>
  <si>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</si>
  <si>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</si>
  <si>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</si>
  <si>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</si>
  <si>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</si>
  <si>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</si>
  <si>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</si>
  <si>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</si>
  <si>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</si>
  <si>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</si>
  <si>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</si>
  <si>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</si>
  <si>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</si>
  <si>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</si>
  <si>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</si>
  <si>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</si>
  <si>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</si>
  <si>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</si>
  <si>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</si>
  <si>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</si>
  <si>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</si>
  <si>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</si>
  <si>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</si>
  <si>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</si>
  <si>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</si>
  <si>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</si>
  <si>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</si>
  <si>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</si>
  <si>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</si>
  <si>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</si>
  <si>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</si>
  <si>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</si>
  <si>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</si>
  <si>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</si>
  <si>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</si>
  <si>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</si>
  <si>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</si>
  <si>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</si>
  <si>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</si>
  <si>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</si>
  <si>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</si>
  <si>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</si>
  <si>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</si>
  <si>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</si>
  <si>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</si>
  <si>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</si>
  <si>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</si>
  <si>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</si>
  <si>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</si>
  <si>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</si>
  <si>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</si>
  <si>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</si>
  <si>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</si>
  <si>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</si>
  <si>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</si>
  <si>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</si>
  <si>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</si>
  <si>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</si>
  <si>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</si>
  <si>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</si>
  <si>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</si>
  <si>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</si>
  <si>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</si>
  <si>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</si>
  <si>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</si>
  <si>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</si>
  <si>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</si>
  <si>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</si>
  <si>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</si>
  <si>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</si>
  <si>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</si>
  <si>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</si>
  <si>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</si>
  <si>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</si>
  <si>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</si>
  <si>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</si>
  <si>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</si>
  <si>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</si>
  <si>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</si>
  <si>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</si>
  <si>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</si>
  <si>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</si>
  <si>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</si>
  <si>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</si>
  <si>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</si>
  <si>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</si>
  <si>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</si>
  <si>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</si>
  <si>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</si>
  <si>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</si>
  <si>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</si>
  <si>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</si>
  <si>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</si>
  <si>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</si>
  <si>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</si>
  <si>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</si>
  <si>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</si>
  <si>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</si>
  <si>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</si>
  <si>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</si>
  <si>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</si>
  <si>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</si>
  <si>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</si>
  <si>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</si>
  <si>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</si>
  <si>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</si>
  <si>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</si>
  <si>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</si>
  <si>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</si>
  <si>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</si>
  <si>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</si>
  <si>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</si>
  <si>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</si>
  <si>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</si>
  <si>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</si>
  <si>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</si>
  <si>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</si>
  <si>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</si>
  <si>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</si>
  <si>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</si>
  <si>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</si>
  <si>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</si>
  <si>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</si>
  <si>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</si>
  <si>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</si>
  <si>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</si>
  <si>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</si>
  <si>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</si>
  <si>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</si>
  <si>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</si>
  <si>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</si>
  <si>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</si>
  <si>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</si>
  <si>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</si>
  <si>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</si>
  <si>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</si>
  <si>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</si>
  <si>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</si>
  <si>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</si>
  <si>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</si>
  <si>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</si>
  <si>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</si>
  <si>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</si>
  <si>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</si>
  <si>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</si>
  <si>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</si>
  <si>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</si>
  <si>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</si>
  <si>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</si>
  <si>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</si>
  <si>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</si>
  <si>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</si>
  <si>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</si>
  <si>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</si>
  <si>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</si>
  <si>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</si>
  <si>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</si>
  <si>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</si>
  <si>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</si>
  <si>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</si>
  <si>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</si>
  <si>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</si>
  <si>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</si>
  <si>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</si>
  <si>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</si>
  <si>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</si>
  <si>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</si>
  <si>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</si>
  <si>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</si>
  <si>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</si>
  <si>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</si>
  <si>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</si>
  <si>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</si>
  <si>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</si>
  <si>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</si>
  <si>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</si>
  <si>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</si>
  <si>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</si>
  <si>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</si>
  <si>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</si>
  <si>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</si>
  <si>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</si>
  <si>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</si>
  <si>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</si>
  <si>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</si>
  <si>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</si>
  <si>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</si>
  <si>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</si>
  <si>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</si>
  <si>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</si>
  <si>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</si>
  <si>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</si>
  <si>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</si>
  <si>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</si>
  <si>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</si>
  <si>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</si>
  <si>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</si>
  <si>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</si>
  <si>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</si>
  <si>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</si>
  <si>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</si>
  <si>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</si>
  <si>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</si>
  <si>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</si>
  <si>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</si>
  <si>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</si>
  <si>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</si>
  <si>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</si>
  <si>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</si>
  <si>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</si>
  <si>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</si>
  <si>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</si>
  <si>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</si>
  <si>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</si>
  <si>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</si>
  <si>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</si>
  <si>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</si>
  <si>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</si>
  <si>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</si>
  <si>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</si>
  <si>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</si>
  <si>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</si>
  <si>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</si>
  <si>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</si>
  <si>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</si>
  <si>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</si>
  <si>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</si>
  <si>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</si>
  <si>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</si>
  <si>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</si>
  <si>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</si>
  <si>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</si>
  <si>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</si>
  <si>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</si>
  <si>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</si>
  <si>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</si>
  <si>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</si>
  <si>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</si>
  <si>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</si>
  <si>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</si>
  <si>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</si>
  <si>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</si>
  <si>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</si>
  <si>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</si>
  <si>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</si>
  <si>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</si>
  <si>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</si>
  <si>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</si>
  <si>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</si>
  <si>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</si>
  <si>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</si>
  <si>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</si>
  <si>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</si>
  <si>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</si>
  <si>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</si>
  <si>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</si>
  <si>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</si>
  <si>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</si>
  <si>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</si>
  <si>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</si>
  <si>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</si>
  <si>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</si>
  <si>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</si>
  <si>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</si>
  <si>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</si>
  <si>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</si>
  <si>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</si>
  <si>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</si>
  <si>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</si>
  <si>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</si>
  <si>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</si>
  <si>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</si>
  <si>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</si>
  <si>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</si>
  <si>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</si>
  <si>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</si>
  <si>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</si>
  <si>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</si>
  <si>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</si>
  <si>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</si>
  <si>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</si>
  <si>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</si>
  <si>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</si>
  <si>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</si>
  <si>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</si>
  <si>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</si>
  <si>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</si>
  <si>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</si>
  <si>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</si>
  <si>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</si>
  <si>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</si>
  <si>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</si>
  <si>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</si>
  <si>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</si>
  <si>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</si>
  <si>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</si>
  <si>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</si>
  <si>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</si>
  <si>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</si>
  <si>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</si>
  <si>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</si>
  <si>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</si>
  <si>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</si>
  <si>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</si>
  <si>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</si>
  <si>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</si>
  <si>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</si>
  <si>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</si>
  <si>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</si>
  <si>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</si>
  <si>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</si>
  <si>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</si>
  <si>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</si>
  <si>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</si>
  <si>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</si>
  <si>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</si>
  <si>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</si>
  <si>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</si>
  <si>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</si>
  <si>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</si>
  <si>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</si>
  <si>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</si>
  <si>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</si>
  <si>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</si>
  <si>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</si>
  <si>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</si>
  <si>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</si>
  <si>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</si>
  <si>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</si>
  <si>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</si>
  <si>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</si>
  <si>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</si>
  <si>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</si>
  <si>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</si>
  <si>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</si>
  <si>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</si>
  <si>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</si>
  <si>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</si>
  <si>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</si>
  <si>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</si>
  <si>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</si>
  <si>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</si>
  <si>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</si>
  <si>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</si>
  <si>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</si>
  <si>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</si>
  <si>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</si>
  <si>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</si>
  <si>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</si>
  <si>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</si>
  <si>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</si>
  <si>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</si>
  <si>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</si>
  <si>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</si>
  <si>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</si>
  <si>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</si>
  <si>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</si>
  <si>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</si>
  <si>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</si>
  <si>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</si>
  <si>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</si>
  <si>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</si>
  <si>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</si>
  <si>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</si>
  <si>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</si>
  <si>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</si>
  <si>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</si>
  <si>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</si>
  <si>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</si>
  <si>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</si>
  <si>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</si>
  <si>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</si>
  <si>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</si>
  <si>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</si>
  <si>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</si>
  <si>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</si>
  <si>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</si>
  <si>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</si>
  <si>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</si>
  <si>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</si>
  <si>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</si>
  <si>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</si>
  <si>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</si>
  <si>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</si>
  <si>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</si>
  <si>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</si>
  <si>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</si>
  <si>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</si>
  <si>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</si>
  <si>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</si>
  <si>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</si>
  <si>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</si>
  <si>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</si>
  <si>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</si>
  <si>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</si>
  <si>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</si>
  <si>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</si>
  <si>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</si>
  <si>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</si>
  <si>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</si>
  <si>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</si>
  <si>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</si>
  <si>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</si>
  <si>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</si>
  <si>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</si>
  <si>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</si>
  <si>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</si>
  <si>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</si>
  <si>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</si>
  <si>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</si>
  <si>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</si>
  <si>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</si>
  <si>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</si>
  <si>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</si>
  <si>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</si>
  <si>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</si>
  <si>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</si>
  <si>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</si>
  <si>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</si>
  <si>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</si>
  <si>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</si>
  <si>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</si>
  <si>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</si>
  <si>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</si>
  <si>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</si>
  <si>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</si>
  <si>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</si>
  <si>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</si>
  <si>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</si>
  <si>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</si>
  <si>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</si>
  <si>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</si>
  <si>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</si>
  <si>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</si>
  <si>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</si>
  <si>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</si>
  <si>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</si>
  <si>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</si>
  <si>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</si>
  <si>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</si>
  <si>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</si>
  <si>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</si>
  <si>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</si>
  <si>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</si>
  <si>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</si>
  <si>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</si>
  <si>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</si>
  <si>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</si>
  <si>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</si>
  <si>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</si>
  <si>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</si>
  <si>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</si>
  <si>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</si>
  <si>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</si>
  <si>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</si>
  <si>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</si>
  <si>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</si>
  <si>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</si>
  <si>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</si>
  <si>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</si>
  <si>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</si>
  <si>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</si>
  <si>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</si>
  <si>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</si>
  <si>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</si>
  <si>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</si>
  <si>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</si>
  <si>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</si>
  <si>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</si>
  <si>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</si>
  <si>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</si>
  <si>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</si>
  <si>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</si>
  <si>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</si>
  <si>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</si>
  <si>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</si>
  <si>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</si>
  <si>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</si>
  <si>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</si>
  <si>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</si>
  <si>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</si>
  <si>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</si>
  <si>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</si>
  <si>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</si>
  <si>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</si>
  <si>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</si>
  <si>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</si>
  <si>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</si>
  <si>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</si>
  <si>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</si>
  <si>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</si>
  <si>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</si>
  <si>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</si>
  <si>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</si>
  <si>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</si>
  <si>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</si>
  <si>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</si>
  <si>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</si>
  <si>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</si>
  <si>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</si>
  <si>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</si>
  <si>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</si>
  <si>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</si>
  <si>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</si>
  <si>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</si>
  <si>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</si>
  <si>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</si>
  <si>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</si>
  <si>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</si>
  <si>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</si>
  <si>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</si>
  <si>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</si>
  <si>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</si>
  <si>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</si>
  <si>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</si>
  <si>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</si>
  <si>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</si>
  <si>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</si>
  <si>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</si>
  <si>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</si>
  <si>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</si>
  <si>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</si>
  <si>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</si>
  <si>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</si>
  <si>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</si>
  <si>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</si>
  <si>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</si>
  <si>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</si>
  <si>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</si>
  <si>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</si>
  <si>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</si>
  <si>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</si>
  <si>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</si>
  <si>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</si>
  <si>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</si>
  <si>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</si>
  <si>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</si>
  <si>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</si>
  <si>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</si>
  <si>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</si>
  <si>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</si>
  <si>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</si>
  <si>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</si>
  <si>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</si>
  <si>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</si>
  <si>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</si>
  <si>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</si>
  <si>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</si>
  <si>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</si>
  <si>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</si>
  <si>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</si>
  <si>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</si>
  <si>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</si>
  <si>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</si>
  <si>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</si>
  <si>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</si>
  <si>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</si>
  <si>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</si>
  <si>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</si>
  <si>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</si>
  <si>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</si>
  <si>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</si>
  <si>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</si>
  <si>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</si>
  <si>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</si>
  <si>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</si>
  <si>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</si>
  <si>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</si>
  <si>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</si>
  <si>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</si>
  <si>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</si>
  <si>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</si>
  <si>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</si>
  <si>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</si>
  <si>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</si>
  <si>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</si>
  <si>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</si>
  <si>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</si>
  <si>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</si>
  <si>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</si>
  <si>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</si>
  <si>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</si>
  <si>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</si>
  <si>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</si>
  <si>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</si>
  <si>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</si>
  <si>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</si>
  <si>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</si>
  <si>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</si>
  <si>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</si>
  <si>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</si>
  <si>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</si>
  <si>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</si>
  <si>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</si>
  <si>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</si>
  <si>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</si>
  <si>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</si>
  <si>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</si>
  <si>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</si>
  <si>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</si>
  <si>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</si>
  <si>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</si>
  <si>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</si>
  <si>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</si>
  <si>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</si>
  <si>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</si>
  <si>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</si>
  <si>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</si>
  <si>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</si>
  <si>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</si>
  <si>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</si>
  <si>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</si>
  <si>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</si>
  <si>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</si>
  <si>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</si>
  <si>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</si>
  <si>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</si>
  <si>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</si>
  <si>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</si>
  <si>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</si>
  <si>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</si>
  <si>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</si>
  <si>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</si>
  <si>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</si>
  <si>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</si>
  <si>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</si>
  <si>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</si>
  <si>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</si>
  <si>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</si>
  <si>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</si>
  <si>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</si>
  <si>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</si>
  <si>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</si>
  <si>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</si>
  <si>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</si>
  <si>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</si>
  <si>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</si>
  <si>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</si>
  <si>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</si>
  <si>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</si>
  <si>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</si>
  <si>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</si>
  <si>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</si>
  <si>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</si>
  <si>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</si>
  <si>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</si>
  <si>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</si>
  <si>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</si>
  <si>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</si>
  <si>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</si>
  <si>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</si>
  <si>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</si>
  <si>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</si>
  <si>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</si>
  <si>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</si>
  <si>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</si>
  <si>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</si>
  <si>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</si>
  <si>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</si>
  <si>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</si>
  <si>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</si>
  <si>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</si>
  <si>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</si>
  <si>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</si>
  <si>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</si>
  <si>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</si>
  <si>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</si>
  <si>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</si>
  <si>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</si>
  <si>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</si>
  <si>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</si>
  <si>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</si>
  <si>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</si>
  <si>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</si>
  <si>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</si>
  <si>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</si>
  <si>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</si>
  <si>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</si>
  <si>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</si>
  <si>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</si>
  <si>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</si>
  <si>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</si>
  <si>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</si>
  <si>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</si>
  <si>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</si>
  <si>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</si>
  <si>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</si>
  <si>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</si>
  <si>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</si>
  <si>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</si>
  <si>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</si>
  <si>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</si>
  <si>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</si>
  <si>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</si>
  <si>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</si>
  <si>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</si>
  <si>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</si>
  <si>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</si>
  <si>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</si>
  <si>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</si>
  <si>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</si>
  <si>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</si>
  <si>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</si>
  <si>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</si>
  <si>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</si>
  <si>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</si>
  <si>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</si>
  <si>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</si>
  <si>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</si>
  <si>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</si>
  <si>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</si>
  <si>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</si>
  <si>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</si>
  <si>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</si>
  <si>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</si>
  <si>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</si>
  <si>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</si>
  <si>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</si>
  <si>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</si>
  <si>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</si>
  <si>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</si>
  <si>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</si>
  <si>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</si>
  <si>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</si>
  <si>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</si>
  <si>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</si>
  <si>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</si>
  <si>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</si>
  <si>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</si>
  <si>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</si>
  <si>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</si>
  <si>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</si>
  <si>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</si>
  <si>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</si>
  <si>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</si>
  <si>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</si>
  <si>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</si>
  <si>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</si>
  <si>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</si>
  <si>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</si>
  <si>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</si>
  <si>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</si>
  <si>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</si>
  <si>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</si>
  <si>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</si>
  <si>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</si>
  <si>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</si>
  <si>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</si>
  <si>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</si>
  <si>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</si>
  <si>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</si>
  <si>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</si>
  <si>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</si>
  <si>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</si>
  <si>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</si>
  <si>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</si>
  <si>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</si>
  <si>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</si>
  <si>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</si>
  <si>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</si>
  <si>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</si>
  <si>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</si>
  <si>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</si>
  <si>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</si>
  <si>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</si>
  <si>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</si>
  <si>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</si>
  <si>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</si>
  <si>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</si>
  <si>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</si>
  <si>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</si>
  <si>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</si>
  <si>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</si>
  <si>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</si>
  <si>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</si>
  <si>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</si>
  <si>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</si>
  <si>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</si>
  <si>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</si>
  <si>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</si>
  <si>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</si>
  <si>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</si>
  <si>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</si>
  <si>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</si>
  <si>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</si>
  <si>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</si>
  <si>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</si>
  <si>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</si>
  <si>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</si>
  <si>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</si>
  <si>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</si>
  <si>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</si>
  <si>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</si>
  <si>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</si>
  <si>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</si>
  <si>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</si>
  <si>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</si>
  <si>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</si>
  <si>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</si>
  <si>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</si>
  <si>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</si>
  <si>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</si>
  <si>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</si>
  <si>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</si>
  <si>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</si>
  <si>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</si>
  <si>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</si>
  <si>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</si>
  <si>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</si>
  <si>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</si>
  <si>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</si>
  <si>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</si>
  <si>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</si>
  <si>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</si>
  <si>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</si>
  <si>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</si>
  <si>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</si>
  <si>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</si>
  <si>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</si>
  <si>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</si>
  <si>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</si>
  <si>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</si>
  <si>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</si>
  <si>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</si>
  <si>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</si>
  <si>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</si>
  <si>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</si>
  <si>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</si>
  <si>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</si>
  <si>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</si>
  <si>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</si>
  <si>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</si>
  <si>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</si>
  <si>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</si>
  <si>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</si>
  <si>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</si>
  <si>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</si>
  <si>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</si>
  <si>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</si>
  <si>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</si>
  <si>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</si>
  <si>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</si>
  <si>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</si>
  <si>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</si>
  <si>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</si>
  <si>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</si>
  <si>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</si>
  <si>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</si>
  <si>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</si>
  <si>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</si>
  <si>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</si>
  <si>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</si>
  <si>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</si>
  <si>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</si>
  <si>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</si>
  <si>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</si>
  <si>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</si>
  <si>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</si>
  <si>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</si>
  <si>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</si>
  <si>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</si>
  <si>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</si>
  <si>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</si>
  <si>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</si>
  <si>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</si>
  <si>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</si>
  <si>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</si>
  <si>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</si>
  <si>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</si>
  <si>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</si>
  <si>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</si>
  <si>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</si>
  <si>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</si>
  <si>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</si>
  <si>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</si>
  <si>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</si>
  <si>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</si>
  <si>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</si>
  <si>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</si>
  <si>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</si>
  <si>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</si>
  <si>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</si>
  <si>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</si>
  <si>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</si>
  <si>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</si>
  <si>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</si>
  <si>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</si>
  <si>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</si>
  <si>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</si>
  <si>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</si>
  <si>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</si>
  <si>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</si>
  <si>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</si>
  <si>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</si>
  <si>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</si>
  <si>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</si>
  <si>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</si>
  <si>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</si>
  <si>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</si>
  <si>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</si>
  <si>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</si>
  <si>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</si>
  <si>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</si>
  <si>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</si>
  <si>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</si>
  <si>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</si>
  <si>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</si>
  <si>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</si>
  <si>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</si>
  <si>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</si>
  <si>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</si>
  <si>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</si>
  <si>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</si>
  <si>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</si>
  <si>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</si>
  <si>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</si>
  <si>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</si>
  <si>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</si>
  <si>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</si>
  <si>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</si>
  <si>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</si>
  <si>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</si>
  <si>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</si>
  <si>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</si>
  <si>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</si>
  <si>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</si>
  <si>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</si>
  <si>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</si>
  <si>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</si>
  <si>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</si>
  <si>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</si>
  <si>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</si>
  <si>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</si>
  <si>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</si>
  <si>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</si>
  <si>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</si>
  <si>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</si>
  <si>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</si>
  <si>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</si>
  <si>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</si>
  <si>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</si>
  <si>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</si>
  <si>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</si>
  <si>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</si>
  <si>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</si>
  <si>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</si>
  <si>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</si>
  <si>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</si>
  <si>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</si>
  <si>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</si>
  <si>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</si>
  <si>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</si>
  <si>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</si>
  <si>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</si>
  <si>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</si>
  <si>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</si>
  <si>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</si>
  <si>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</si>
  <si>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</si>
  <si>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</si>
  <si>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</si>
  <si>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</si>
  <si>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</si>
  <si>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</si>
  <si>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</si>
  <si>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</si>
  <si>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</si>
  <si>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</si>
  <si>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</si>
  <si>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</si>
  <si>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</si>
  <si>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</si>
  <si>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</si>
  <si>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</si>
  <si>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</si>
  <si>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</si>
  <si>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</si>
  <si>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</si>
  <si>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</si>
  <si>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</si>
  <si>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</si>
  <si>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</si>
  <si>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</si>
  <si>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</si>
  <si>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</si>
  <si>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</si>
  <si>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</si>
  <si>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</si>
  <si>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</si>
  <si>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</si>
  <si>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</si>
  <si>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</si>
  <si>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</si>
  <si>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</si>
  <si>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</si>
  <si>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</si>
  <si>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</si>
  <si>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</si>
  <si>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</si>
  <si>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</si>
  <si>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</si>
  <si>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</si>
  <si>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</si>
  <si>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</si>
  <si>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</si>
  <si>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</si>
  <si>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</si>
  <si>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</si>
  <si>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</si>
  <si>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</si>
  <si>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</si>
  <si>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</si>
  <si>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</si>
  <si>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</si>
  <si>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</si>
  <si>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</si>
  <si>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</si>
  <si>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</si>
  <si>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</si>
  <si>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</si>
  <si>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</si>
  <si>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</si>
  <si>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</si>
  <si>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</si>
  <si>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</si>
  <si>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</si>
  <si>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</si>
  <si>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</si>
  <si>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</si>
  <si>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</si>
  <si>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</si>
  <si>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</si>
  <si>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</si>
  <si>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</si>
  <si>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</si>
  <si>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</si>
  <si>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</si>
  <si>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</si>
  <si>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</si>
  <si>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</si>
  <si>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</si>
  <si>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</si>
  <si>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</si>
  <si>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</si>
  <si>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</si>
  <si>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</si>
  <si>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</si>
  <si>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</si>
  <si>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</si>
  <si>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</si>
  <si>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</si>
  <si>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</si>
  <si>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</si>
  <si>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</si>
  <si>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</si>
  <si>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</si>
  <si>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</si>
  <si>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</si>
  <si>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</si>
  <si>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</si>
  <si>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</si>
  <si>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</si>
  <si>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</si>
  <si>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</si>
  <si>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</si>
  <si>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</si>
  <si>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</si>
  <si>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</si>
  <si>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</si>
  <si>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</si>
  <si>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</si>
  <si>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</si>
  <si>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</si>
  <si>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</si>
  <si>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</si>
  <si>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</si>
  <si>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</si>
  <si>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</si>
  <si>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</si>
  <si>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</si>
  <si>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</si>
  <si>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</si>
  <si>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</si>
  <si>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</si>
  <si>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</si>
  <si>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</si>
  <si>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</si>
  <si>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</si>
  <si>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</si>
  <si>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</si>
  <si>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</si>
  <si>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</si>
  <si>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</si>
  <si>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</si>
  <si>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</si>
  <si>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</si>
  <si>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</si>
  <si>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</si>
  <si>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</si>
  <si>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</si>
  <si>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</si>
  <si>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</si>
  <si>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</si>
  <si>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</si>
  <si>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</si>
  <si>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</si>
  <si>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</si>
  <si>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</si>
  <si>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</si>
  <si>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</si>
  <si>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</si>
  <si>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</si>
  <si>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</si>
  <si>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</si>
  <si>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</si>
  <si>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</si>
  <si>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</si>
  <si>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</si>
  <si>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</si>
  <si>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</si>
  <si>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</si>
  <si>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</si>
  <si>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</si>
  <si>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</si>
  <si>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</si>
  <si>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</si>
  <si>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</si>
  <si>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</si>
  <si>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</si>
  <si>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</si>
  <si>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</si>
  <si>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</si>
  <si>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</si>
  <si>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</si>
  <si>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</si>
  <si>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</si>
  <si>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</si>
  <si>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</si>
  <si>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</si>
  <si>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</si>
  <si>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</si>
  <si>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</si>
  <si>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</si>
  <si>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</si>
  <si>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</si>
  <si>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</si>
  <si>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</si>
  <si>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</si>
  <si>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</si>
  <si>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</si>
  <si>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</si>
  <si>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</si>
  <si>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</si>
  <si>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</si>
  <si>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</si>
  <si>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</si>
  <si>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</si>
  <si>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</si>
  <si>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</si>
  <si>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</si>
  <si>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</si>
  <si>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</si>
  <si>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</si>
  <si>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</si>
  <si>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</si>
  <si>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</si>
  <si>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</si>
  <si>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</si>
  <si>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</si>
  <si>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</si>
  <si>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</si>
  <si>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</si>
  <si>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</si>
  <si>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</si>
  <si>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</si>
  <si>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</si>
  <si>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</si>
  <si>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</si>
  <si>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</si>
  <si>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</si>
  <si>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</si>
  <si>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</si>
  <si>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</si>
  <si>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</si>
  <si>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</si>
  <si>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</si>
  <si>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</si>
  <si>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</si>
  <si>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</si>
  <si>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</si>
  <si>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</si>
  <si>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</si>
  <si>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</si>
  <si>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</si>
  <si>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</si>
  <si>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</si>
  <si>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</si>
  <si>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</si>
  <si>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</si>
  <si>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</si>
  <si>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</si>
  <si>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</si>
  <si>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</si>
  <si>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</si>
  <si>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</si>
  <si>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</si>
  <si>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</si>
  <si>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</si>
  <si>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</si>
  <si>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</si>
  <si>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</si>
  <si>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</si>
  <si>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</si>
  <si>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</si>
  <si>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</si>
  <si>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</si>
  <si>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</si>
  <si>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</si>
  <si>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</si>
  <si>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</si>
  <si>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</si>
  <si>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</si>
  <si>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</si>
  <si>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</si>
  <si>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</si>
  <si>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</si>
  <si>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</si>
  <si>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</si>
  <si>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</si>
  <si>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</si>
  <si>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</si>
  <si>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</si>
  <si>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</si>
  <si>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</si>
  <si>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</si>
  <si>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</si>
  <si>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</si>
  <si>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</si>
  <si>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</si>
  <si>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</si>
  <si>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</si>
  <si>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</si>
  <si>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</si>
  <si>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</si>
  <si>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</si>
  <si>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</si>
  <si>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</si>
  <si>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</si>
  <si>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</si>
  <si>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</si>
  <si>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</si>
  <si>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</si>
  <si>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</si>
  <si>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</si>
  <si>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</si>
  <si>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</si>
  <si>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</si>
  <si>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</si>
  <si>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</si>
  <si>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</si>
  <si>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</si>
  <si>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</si>
  <si>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</si>
  <si>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</si>
  <si>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</si>
  <si>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</si>
  <si>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</si>
  <si>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</si>
  <si>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</si>
  <si>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</si>
  <si>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</si>
  <si>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</si>
  <si>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</si>
  <si>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</si>
  <si>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</si>
  <si>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</si>
  <si>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</si>
  <si>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</si>
  <si>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</si>
  <si>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</si>
  <si>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</si>
  <si>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</si>
  <si>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</si>
  <si>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</si>
  <si>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</si>
  <si>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</si>
  <si>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</si>
  <si>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</si>
  <si>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</si>
  <si>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</si>
  <si>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</si>
  <si>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</si>
  <si>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</si>
  <si>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</si>
  <si>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</si>
  <si>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</si>
  <si>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</si>
  <si>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</si>
  <si>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</si>
  <si>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</si>
  <si>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</si>
  <si>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</si>
  <si>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</si>
  <si>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</si>
  <si>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</si>
  <si>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</si>
  <si>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</si>
  <si>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</si>
  <si>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</si>
  <si>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</si>
  <si>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</si>
  <si>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</si>
  <si>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</si>
  <si>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</si>
  <si>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</si>
  <si>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</si>
  <si>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</si>
  <si>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</si>
  <si>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</si>
  <si>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</si>
  <si>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</si>
  <si>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</si>
  <si>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</si>
  <si>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</si>
  <si>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</si>
  <si>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</si>
  <si>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</si>
  <si>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</si>
  <si>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</si>
  <si>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</si>
  <si>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</si>
  <si>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</si>
  <si>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</si>
  <si>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</si>
  <si>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</si>
  <si>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</si>
  <si>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</si>
  <si>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</si>
  <si>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</si>
  <si>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</si>
  <si>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</si>
  <si>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</si>
  <si>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</si>
  <si>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</si>
  <si>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</si>
  <si>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</si>
  <si>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</si>
  <si>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</si>
  <si>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</si>
  <si>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</si>
  <si>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</si>
  <si>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</si>
  <si>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</si>
  <si>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</si>
  <si>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</si>
  <si>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</si>
  <si>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</si>
  <si>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</si>
  <si>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</si>
  <si>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</si>
  <si>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</si>
  <si>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</si>
  <si>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</si>
  <si>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</si>
  <si>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</si>
  <si>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</si>
  <si>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</si>
  <si>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</si>
  <si>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</si>
  <si>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</si>
  <si>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</si>
  <si>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</si>
  <si>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</si>
  <si>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</si>
  <si>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</si>
  <si>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</si>
  <si>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</si>
  <si>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</si>
  <si>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</si>
  <si>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</si>
  <si>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</si>
  <si>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</si>
  <si>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</si>
  <si>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</si>
  <si>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</si>
  <si>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</si>
  <si>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</si>
  <si>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</si>
  <si>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</si>
  <si>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</si>
  <si>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</si>
  <si>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</si>
  <si>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</si>
  <si>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</si>
  <si>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</si>
  <si>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</si>
  <si>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</si>
  <si>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</si>
  <si>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</si>
  <si>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</si>
  <si>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</si>
  <si>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</si>
  <si>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</si>
  <si>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</si>
  <si>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</si>
  <si>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</si>
  <si>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</si>
  <si>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</si>
  <si>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</si>
  <si>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</si>
  <si>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</si>
  <si>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</si>
  <si>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</si>
  <si>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</si>
  <si>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</si>
  <si>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</si>
  <si>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</si>
  <si>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</si>
  <si>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</si>
  <si>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</si>
  <si>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</si>
  <si>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</si>
  <si>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</si>
  <si>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</si>
  <si>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</si>
  <si>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</si>
  <si>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</si>
  <si>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</si>
  <si>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</si>
  <si>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</si>
  <si>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</si>
  <si>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</si>
  <si>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</si>
  <si>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</si>
  <si>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</si>
  <si>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</si>
  <si>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</si>
  <si>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</si>
  <si>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</si>
  <si>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</si>
  <si>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</si>
  <si>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</si>
  <si>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</si>
  <si>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</si>
  <si>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</si>
  <si>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</si>
  <si>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</si>
  <si>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</si>
  <si>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</si>
  <si>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</si>
  <si>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</si>
  <si>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</si>
  <si>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</si>
  <si>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</si>
  <si>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</si>
  <si>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</si>
  <si>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</si>
  <si>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</si>
  <si>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</si>
  <si>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</si>
  <si>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</si>
  <si>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</si>
  <si>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</si>
  <si>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</si>
  <si>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</si>
  <si>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</si>
  <si>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</si>
  <si>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</si>
  <si>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</si>
  <si>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</si>
  <si>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</si>
  <si>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</si>
  <si>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</si>
  <si>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</si>
  <si>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</si>
  <si>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</si>
  <si>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</si>
  <si>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</si>
  <si>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</si>
  <si>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</si>
  <si>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</si>
  <si>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</si>
  <si>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</si>
  <si>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</si>
  <si>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</si>
  <si>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</si>
  <si>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</si>
  <si>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</si>
  <si>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</si>
  <si>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</si>
  <si>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</si>
  <si>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</si>
  <si>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</si>
  <si>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</si>
  <si>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</si>
  <si>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</si>
  <si>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</si>
  <si>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</si>
  <si>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</si>
  <si>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</si>
  <si>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</si>
  <si>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</si>
  <si>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</si>
  <si>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</si>
  <si>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</si>
  <si>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</si>
  <si>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</si>
  <si>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</si>
  <si>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</si>
  <si>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</si>
  <si>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</si>
  <si>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</si>
  <si>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</si>
  <si>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</si>
  <si>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</si>
  <si>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</si>
  <si>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</si>
  <si>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</si>
  <si>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</si>
  <si>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</si>
  <si>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</si>
  <si>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</si>
  <si>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</si>
  <si>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</si>
  <si>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</si>
  <si>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</si>
  <si>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</si>
  <si>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</si>
  <si>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</si>
  <si>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</si>
  <si>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</si>
  <si>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</si>
  <si>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</si>
  <si>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</si>
  <si>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</si>
  <si>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</si>
  <si>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</si>
  <si>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</si>
  <si>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</si>
  <si>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</si>
  <si>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</si>
  <si>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</si>
  <si>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</si>
  <si>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</si>
  <si>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</si>
  <si>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</si>
  <si>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</si>
  <si>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</si>
  <si>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</si>
  <si>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</si>
  <si>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</si>
  <si>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</si>
  <si>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</si>
  <si>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</si>
  <si>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</si>
  <si>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</si>
  <si>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</si>
  <si>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</si>
  <si>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</si>
  <si>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</si>
  <si>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</si>
  <si>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</si>
  <si>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</si>
  <si>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</si>
  <si>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</si>
  <si>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</si>
  <si>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</si>
  <si>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</si>
  <si>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</si>
  <si>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</si>
  <si>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</si>
  <si>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</si>
  <si>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</si>
  <si>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</si>
  <si>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</si>
  <si>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</si>
  <si>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</si>
  <si>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</si>
  <si>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</si>
  <si>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</si>
  <si>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</si>
  <si>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</si>
  <si>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</si>
  <si>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</si>
  <si>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</si>
  <si>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</si>
  <si>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</si>
  <si>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</si>
  <si>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</si>
  <si>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</si>
  <si>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</si>
  <si>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</si>
  <si>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</si>
  <si>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</si>
  <si>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</si>
  <si>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</si>
  <si>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</si>
  <si>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</si>
  <si>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</si>
  <si>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</si>
  <si>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</si>
  <si>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</si>
  <si>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</si>
  <si>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</si>
  <si>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</si>
  <si>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</si>
  <si>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</si>
  <si>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</si>
  <si>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</si>
  <si>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</si>
  <si>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</si>
  <si>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</si>
  <si>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</si>
  <si>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</si>
  <si>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</si>
  <si>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</si>
  <si>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</si>
  <si>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</si>
  <si>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</si>
  <si>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</si>
  <si>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</si>
  <si>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</si>
  <si>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</si>
  <si>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</si>
  <si>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</si>
  <si>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</si>
  <si>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</si>
  <si>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</si>
  <si>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</si>
  <si>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</si>
  <si>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</si>
  <si>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</si>
  <si>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</si>
  <si>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</si>
  <si>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</si>
  <si>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</si>
  <si>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</si>
  <si>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</si>
  <si>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</si>
  <si>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</si>
  <si>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</si>
  <si>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</si>
  <si>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</si>
  <si>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</si>
  <si>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</si>
  <si>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</si>
  <si>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</si>
  <si>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</si>
  <si>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</si>
  <si>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</si>
  <si>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</si>
  <si>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</si>
  <si>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</si>
  <si>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</si>
  <si>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</si>
  <si>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</si>
  <si>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</si>
  <si>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</si>
  <si>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</si>
  <si>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</si>
  <si>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</si>
  <si>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</si>
  <si>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</si>
  <si>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</si>
  <si>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</si>
  <si>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</si>
  <si>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</si>
  <si>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</si>
  <si>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</si>
  <si>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</si>
  <si>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</si>
  <si>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</si>
  <si>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</si>
  <si>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</si>
  <si>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</si>
  <si>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</si>
  <si>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</si>
  <si>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</si>
  <si>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</si>
  <si>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</si>
  <si>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</si>
  <si>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</si>
  <si>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</si>
  <si>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</si>
  <si>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</si>
  <si>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</si>
  <si>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</si>
  <si>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</si>
  <si>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</si>
  <si>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</si>
  <si>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</si>
  <si>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</si>
  <si>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</si>
  <si>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</si>
  <si>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</si>
  <si>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</si>
  <si>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</si>
  <si>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</si>
  <si>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</si>
  <si>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</si>
  <si>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</si>
  <si>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</si>
  <si>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</si>
  <si>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</si>
  <si>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</si>
  <si>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</si>
  <si>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</si>
  <si>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</si>
  <si>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</si>
  <si>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</si>
  <si>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</si>
  <si>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</si>
  <si>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</si>
  <si>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</si>
  <si>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</si>
  <si>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</si>
  <si>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</si>
  <si>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</si>
  <si>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</si>
  <si>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</si>
  <si>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</si>
  <si>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</si>
  <si>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</si>
  <si>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</si>
  <si>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</si>
  <si>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</si>
  <si>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</si>
  <si>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</si>
  <si>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</si>
  <si>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</si>
  <si>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</si>
  <si>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</si>
  <si>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</si>
  <si>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</si>
  <si>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</si>
  <si>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</si>
  <si>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</si>
  <si>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</si>
  <si>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</si>
  <si>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</si>
  <si>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</si>
  <si>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</si>
  <si>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</si>
  <si>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</si>
  <si>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</si>
  <si>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</si>
  <si>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</si>
  <si>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</si>
  <si>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</si>
  <si>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</si>
  <si>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</si>
  <si>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</si>
  <si>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</si>
  <si>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</si>
  <si>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</si>
  <si>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</si>
  <si>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</si>
  <si>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</si>
  <si>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</si>
  <si>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</si>
  <si>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</si>
  <si>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</si>
  <si>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</si>
  <si>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</si>
  <si>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</si>
  <si>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</si>
  <si>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</si>
  <si>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</si>
  <si>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</si>
  <si>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</si>
  <si>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</si>
  <si>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</si>
  <si>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</si>
  <si>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</si>
  <si>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</si>
  <si>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</si>
  <si>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</si>
  <si>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</si>
  <si>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</si>
  <si>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</si>
  <si>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</si>
  <si>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</si>
  <si>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</si>
  <si>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</si>
  <si>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</si>
  <si>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</si>
  <si>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</si>
  <si>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</si>
  <si>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</si>
  <si>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</si>
  <si>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</si>
  <si>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</si>
  <si>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</si>
  <si>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</si>
  <si>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</si>
  <si>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</si>
  <si>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</si>
  <si>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</si>
  <si>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</si>
  <si>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</si>
  <si>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</si>
  <si>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</si>
  <si>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</si>
  <si>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</si>
  <si>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</si>
  <si>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</si>
  <si>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</si>
  <si>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</si>
  <si>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</si>
  <si>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</si>
  <si>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</si>
  <si>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</si>
  <si>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</si>
  <si>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</si>
  <si>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</si>
  <si>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</si>
  <si>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</si>
  <si>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</si>
  <si>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</si>
  <si>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</si>
  <si>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</si>
  <si>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</si>
  <si>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</si>
  <si>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</si>
  <si>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</si>
  <si>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</si>
  <si>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</si>
  <si>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</si>
  <si>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</si>
  <si>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</si>
  <si>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</si>
  <si>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</si>
  <si>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</si>
  <si>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</si>
  <si>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</si>
  <si>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</si>
  <si>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</si>
  <si>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</si>
  <si>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</si>
  <si>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</si>
  <si>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</si>
  <si>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</si>
  <si>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</si>
  <si>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</si>
  <si>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</si>
  <si>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</si>
  <si>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</si>
  <si>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</si>
  <si>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</si>
  <si>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</si>
  <si>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</si>
  <si>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</si>
  <si>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</si>
  <si>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</si>
  <si>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</si>
  <si>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</si>
  <si>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</si>
  <si>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</si>
  <si>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</si>
  <si>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</si>
  <si>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</si>
  <si>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</si>
  <si>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</si>
  <si>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</si>
  <si>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</si>
  <si>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</si>
  <si>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</si>
  <si>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</si>
  <si>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</si>
  <si>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</si>
  <si>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</si>
  <si>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</si>
  <si>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</si>
  <si>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</si>
  <si>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</si>
  <si>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</si>
  <si>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</si>
  <si>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</si>
  <si>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</si>
  <si>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</si>
  <si>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</si>
  <si>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</si>
  <si>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</si>
  <si>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</si>
  <si>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</si>
  <si>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</si>
  <si>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</si>
  <si>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</si>
  <si>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</si>
  <si>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</si>
  <si>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</si>
  <si>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</si>
  <si>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</si>
  <si>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</si>
  <si>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</si>
  <si>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</si>
  <si>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</si>
  <si>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</si>
  <si>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</si>
  <si>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</si>
  <si>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</si>
  <si>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</si>
  <si>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</si>
  <si>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</si>
  <si>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</si>
  <si>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</si>
  <si>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</si>
  <si>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</si>
  <si>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</si>
  <si>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</si>
  <si>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</si>
  <si>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</si>
  <si>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</si>
  <si>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</si>
  <si>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</si>
  <si>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</si>
  <si>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</si>
  <si>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</si>
  <si>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</si>
  <si>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</si>
  <si>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</si>
  <si>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</si>
  <si>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</si>
  <si>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</si>
  <si>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</si>
  <si>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</si>
  <si>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</si>
  <si>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</si>
  <si>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</si>
  <si>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</si>
  <si>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</si>
  <si>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</si>
  <si>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</si>
  <si>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</si>
  <si>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</si>
  <si>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</si>
  <si>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</si>
  <si>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</si>
  <si>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</si>
  <si>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</si>
  <si>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</si>
  <si>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</si>
  <si>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</si>
  <si>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</si>
  <si>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</si>
  <si>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</si>
  <si>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</si>
  <si>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</si>
  <si>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</si>
  <si>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</si>
  <si>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</si>
  <si>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</si>
  <si>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</si>
  <si>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</si>
  <si>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</si>
  <si>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</si>
  <si>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</si>
  <si>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</si>
  <si>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</si>
  <si>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</si>
  <si>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</si>
  <si>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</si>
  <si>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</si>
  <si>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</si>
  <si>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</si>
  <si>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</si>
  <si>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</si>
  <si>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</si>
  <si>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</si>
  <si>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</si>
  <si>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</si>
  <si>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</si>
  <si>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</si>
  <si>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</si>
  <si>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</si>
  <si>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</si>
  <si>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</si>
  <si>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</si>
  <si>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</si>
  <si>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</si>
  <si>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</si>
  <si>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</si>
  <si>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</si>
  <si>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</si>
  <si>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</si>
  <si>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</si>
  <si>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</si>
  <si>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</si>
  <si>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</si>
  <si>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</si>
  <si>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</si>
  <si>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</si>
  <si>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</si>
  <si>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</si>
  <si>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</si>
  <si>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</si>
  <si>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</si>
  <si>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</si>
  <si>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</si>
  <si>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</si>
  <si>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</si>
  <si>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</si>
  <si>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</si>
  <si>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</si>
  <si>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</si>
  <si>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</si>
  <si>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</si>
  <si>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</si>
  <si>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</si>
  <si>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</si>
  <si>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</si>
  <si>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</si>
  <si>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</si>
  <si>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</si>
  <si>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</si>
  <si>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</si>
  <si>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</si>
  <si>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</si>
  <si>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</si>
  <si>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</si>
  <si>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</si>
  <si>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</si>
  <si>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</si>
  <si>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</si>
  <si>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</si>
  <si>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</si>
  <si>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</si>
  <si>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</si>
  <si>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</si>
  <si>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</si>
  <si>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</si>
  <si>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</si>
  <si>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</si>
  <si>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</si>
  <si>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</si>
  <si>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</si>
  <si>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</si>
  <si>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</si>
  <si>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</si>
  <si>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</si>
  <si>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</si>
  <si>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</si>
  <si>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</si>
  <si>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</si>
  <si>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</si>
  <si>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</si>
  <si>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</si>
  <si>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</si>
  <si>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</si>
  <si>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</si>
  <si>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</si>
  <si>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</si>
  <si>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</si>
  <si>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</si>
  <si>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</si>
  <si>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</si>
  <si>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</si>
  <si>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</si>
  <si>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</si>
  <si>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</si>
  <si>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</si>
  <si>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</si>
  <si>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</si>
  <si>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</si>
  <si>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</si>
  <si>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</si>
  <si>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</si>
  <si>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</si>
  <si>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</si>
  <si>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</si>
  <si>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</si>
  <si>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</si>
  <si>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</si>
  <si>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</si>
  <si>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</si>
  <si>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</si>
  <si>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</si>
  <si>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</si>
  <si>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</si>
  <si>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</si>
  <si>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</si>
  <si>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</si>
  <si>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</si>
  <si>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</si>
  <si>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</si>
  <si>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</si>
  <si>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</si>
  <si>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</si>
  <si>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</si>
  <si>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</si>
  <si>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</si>
  <si>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</si>
  <si>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</si>
  <si>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</si>
  <si>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</si>
  <si>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</si>
  <si>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</si>
  <si>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</si>
  <si>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</si>
  <si>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</si>
  <si>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</si>
  <si>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</si>
  <si>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</si>
  <si>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</si>
  <si>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</si>
  <si>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</si>
  <si>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</si>
  <si>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</si>
  <si>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</si>
  <si>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</si>
  <si>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</si>
  <si>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</si>
  <si>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</si>
  <si>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</si>
  <si>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</si>
  <si>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</si>
  <si>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</si>
  <si>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</si>
  <si>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</si>
  <si>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</si>
  <si>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</si>
  <si>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</si>
  <si>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</si>
  <si>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</si>
  <si>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</si>
  <si>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</si>
  <si>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</si>
  <si>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</si>
  <si>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</si>
  <si>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</si>
  <si>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</si>
  <si>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</si>
  <si>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</si>
  <si>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</si>
  <si>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</si>
  <si>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</si>
  <si>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</si>
  <si>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</si>
  <si>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</si>
  <si>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</si>
  <si>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</si>
  <si>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</si>
  <si>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</si>
  <si>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</si>
  <si>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</si>
  <si>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</si>
  <si>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</si>
  <si>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</si>
  <si>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</si>
  <si>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</si>
  <si>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</si>
  <si>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</si>
  <si>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</si>
  <si>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</si>
  <si>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</si>
  <si>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</si>
  <si>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</si>
  <si>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</si>
  <si>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</si>
  <si>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</si>
  <si>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</si>
  <si>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</si>
  <si>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</si>
  <si>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</si>
  <si>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</si>
  <si>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</si>
  <si>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</si>
  <si>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</si>
  <si>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</si>
  <si>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</si>
  <si>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</si>
  <si>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</si>
  <si>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</si>
  <si>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</si>
  <si>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</si>
  <si>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</si>
  <si>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</si>
  <si>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</si>
  <si>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</si>
  <si>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</si>
  <si>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</si>
  <si>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</si>
  <si>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</si>
  <si>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</si>
  <si>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</si>
  <si>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</si>
  <si>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</si>
  <si>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</si>
  <si>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</si>
  <si>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</si>
  <si>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</si>
  <si>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</si>
  <si>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</si>
  <si>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</si>
  <si>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</si>
  <si>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</si>
  <si>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</si>
  <si>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</si>
  <si>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</si>
  <si>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</si>
  <si>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</si>
  <si>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</si>
  <si>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</si>
  <si>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</si>
  <si>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</si>
  <si>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</si>
  <si>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</si>
  <si>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</si>
  <si>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</si>
  <si>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</si>
  <si>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</si>
  <si>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</si>
  <si>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</si>
  <si>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</si>
  <si>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</si>
  <si>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</si>
  <si>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</si>
  <si>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</si>
  <si>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</si>
  <si>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</si>
  <si>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</si>
  <si>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</si>
  <si>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</si>
  <si>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</si>
  <si>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</si>
  <si>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</si>
  <si>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</si>
  <si>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</si>
  <si>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</si>
  <si>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</si>
  <si>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</si>
  <si>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</si>
  <si>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</si>
  <si>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</si>
  <si>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</si>
  <si>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</si>
  <si>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</si>
  <si>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</si>
  <si>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</si>
  <si>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</si>
  <si>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</si>
  <si>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</si>
  <si>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</si>
  <si>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</si>
  <si>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</si>
  <si>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</si>
  <si>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</si>
  <si>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</si>
  <si>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</si>
  <si>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</si>
  <si>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</si>
  <si>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</si>
  <si>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</si>
  <si>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</si>
  <si>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</si>
  <si>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</si>
  <si>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</si>
  <si>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</si>
  <si>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</si>
  <si>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</si>
  <si>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</si>
  <si>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</si>
  <si>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</si>
  <si>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</si>
  <si>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</si>
  <si>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</si>
  <si>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</si>
  <si>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</si>
  <si>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</si>
  <si>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</si>
  <si>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</si>
  <si>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</si>
  <si>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</si>
  <si>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</si>
  <si>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</si>
  <si>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</si>
  <si>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</si>
  <si>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</si>
  <si>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</si>
  <si>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</si>
  <si>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</si>
  <si>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</si>
  <si>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</si>
  <si>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</si>
  <si>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</si>
  <si>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</si>
  <si>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</si>
  <si>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</si>
  <si>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</si>
  <si>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</si>
  <si>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</si>
  <si>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</si>
  <si>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</si>
  <si>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</si>
  <si>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</si>
  <si>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</si>
  <si>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</si>
  <si>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</si>
  <si>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</si>
  <si>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</si>
  <si>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</si>
  <si>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</si>
  <si>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</si>
  <si>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</si>
  <si>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</si>
  <si>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</si>
  <si>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</si>
  <si>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</si>
  <si>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</si>
  <si>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</si>
  <si>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</si>
  <si>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</si>
  <si>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</si>
  <si>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</si>
  <si>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</si>
  <si>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</si>
  <si>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</si>
  <si>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</si>
  <si>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</si>
  <si>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</si>
  <si>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</si>
  <si>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</si>
  <si>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</si>
  <si>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</si>
  <si>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</si>
  <si>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</si>
  <si>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</si>
  <si>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</si>
  <si>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</si>
  <si>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</si>
  <si>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</si>
  <si>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</si>
  <si>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</si>
  <si>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</si>
  <si>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</si>
  <si>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</si>
  <si>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</si>
  <si>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</si>
  <si>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</si>
  <si>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</si>
  <si>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</si>
  <si>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</si>
  <si>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</si>
  <si>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</si>
  <si>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</si>
  <si>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</si>
  <si>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</si>
  <si>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</si>
  <si>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</si>
  <si>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</si>
  <si>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</si>
  <si>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</si>
  <si>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</si>
  <si>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</si>
  <si>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</si>
  <si>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</si>
  <si>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</si>
  <si>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</si>
  <si>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</si>
  <si>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</si>
  <si>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</si>
  <si>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</si>
  <si>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</si>
  <si>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</si>
  <si>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</si>
  <si>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</si>
  <si>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</si>
  <si>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</si>
  <si>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</si>
  <si>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</si>
  <si>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</si>
  <si>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</si>
  <si>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</si>
  <si>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</si>
  <si>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</si>
  <si>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</si>
  <si>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</si>
  <si>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</si>
  <si>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</si>
  <si>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</si>
  <si>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</si>
  <si>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</si>
  <si>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</si>
  <si>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</si>
  <si>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</si>
  <si>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</si>
  <si>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</si>
  <si>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</si>
  <si>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</si>
  <si>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</si>
  <si>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</si>
  <si>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</si>
  <si>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</si>
  <si>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</si>
  <si>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</si>
  <si>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</si>
  <si>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</si>
  <si>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</si>
  <si>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</si>
  <si>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</si>
  <si>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</si>
  <si>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</si>
  <si>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</si>
  <si>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</si>
  <si>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</si>
  <si>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</si>
  <si>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</si>
  <si>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</si>
  <si>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</si>
  <si>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</si>
  <si>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</si>
  <si>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</si>
  <si>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</si>
  <si>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</si>
  <si>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</si>
  <si>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</si>
  <si>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</si>
  <si>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</si>
  <si>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</si>
  <si>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</si>
  <si>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</si>
  <si>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</si>
  <si>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</si>
  <si>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</si>
  <si>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</si>
  <si>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</si>
  <si>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</si>
  <si>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</si>
  <si>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</si>
  <si>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</si>
  <si>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</si>
  <si>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</si>
  <si>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</si>
  <si>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</si>
  <si>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</si>
  <si>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</si>
  <si>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</si>
  <si>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</si>
  <si>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</si>
  <si>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</si>
  <si>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</si>
  <si>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</si>
  <si>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</si>
  <si>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</si>
  <si>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</si>
  <si>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</si>
  <si>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</si>
  <si>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</si>
  <si>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</si>
  <si>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</si>
  <si>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</si>
  <si>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</si>
  <si>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</si>
  <si>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</si>
  <si>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</si>
  <si>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</si>
  <si>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</si>
  <si>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</si>
  <si>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</si>
  <si>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</si>
  <si>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</si>
  <si>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</si>
  <si>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</si>
  <si>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</si>
  <si>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</si>
  <si>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</si>
  <si>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</si>
  <si>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</si>
  <si>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</si>
  <si>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</si>
  <si>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</si>
  <si>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</si>
  <si>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</si>
  <si>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</si>
  <si>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</si>
  <si>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</si>
  <si>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</si>
  <si>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</si>
  <si>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</si>
  <si>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</si>
  <si>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</si>
  <si>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</si>
  <si>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</si>
  <si>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</si>
  <si>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</si>
  <si>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</si>
  <si>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</si>
  <si>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</si>
  <si>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</si>
  <si>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</si>
  <si>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</si>
  <si>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</si>
  <si>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</si>
  <si>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</si>
  <si>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</si>
  <si>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</si>
  <si>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</si>
  <si>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</si>
  <si>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</si>
  <si>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</si>
  <si>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</si>
  <si>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</si>
  <si>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</si>
  <si>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</si>
  <si>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</si>
  <si>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</si>
  <si>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</si>
  <si>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</si>
  <si>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</si>
  <si>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</si>
  <si>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</si>
  <si>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</si>
  <si>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</si>
  <si>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</si>
  <si>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</si>
  <si>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</si>
  <si>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</si>
  <si>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</si>
  <si>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</si>
  <si>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</si>
  <si>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</si>
  <si>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</si>
  <si>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</si>
  <si>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</si>
  <si>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</si>
  <si>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</si>
  <si>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</si>
  <si>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</si>
  <si>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</si>
  <si>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</si>
  <si>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</si>
  <si>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</si>
  <si>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</si>
  <si>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</si>
  <si>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</si>
  <si>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</si>
  <si>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</si>
  <si>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</si>
  <si>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</si>
  <si>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</si>
  <si>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</si>
  <si>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</si>
  <si>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</si>
  <si>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</si>
  <si>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</si>
  <si>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</si>
  <si>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</si>
  <si>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</si>
  <si>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</si>
  <si>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</si>
  <si>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</si>
  <si>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</si>
  <si>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</si>
  <si>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</si>
  <si>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</si>
  <si>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</si>
  <si>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</si>
  <si>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</si>
  <si>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</si>
  <si>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</si>
  <si>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</si>
  <si>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</si>
  <si>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</si>
  <si>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</si>
  <si>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</si>
  <si>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</si>
  <si>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</si>
  <si>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</si>
  <si>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</si>
  <si>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</si>
  <si>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</si>
  <si>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</si>
  <si>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</si>
  <si>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</si>
  <si>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</si>
  <si>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</si>
  <si>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</si>
  <si>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</si>
  <si>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</si>
  <si>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</si>
  <si>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</si>
  <si>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</si>
  <si>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</si>
  <si>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</si>
  <si>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</si>
  <si>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</si>
  <si>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</si>
  <si>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</si>
  <si>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</si>
  <si>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</si>
  <si>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</si>
  <si>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</si>
  <si>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</si>
  <si>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</si>
  <si>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</si>
  <si>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</si>
  <si>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</si>
  <si>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</si>
  <si>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</si>
  <si>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</si>
  <si>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</si>
  <si>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</si>
  <si>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</si>
  <si>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</si>
  <si>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</si>
  <si>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</si>
  <si>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</si>
  <si>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</si>
  <si>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</si>
  <si>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</si>
  <si>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</si>
  <si>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</si>
  <si>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</si>
  <si>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</si>
  <si>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</si>
  <si>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</si>
  <si>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</si>
  <si>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</si>
  <si>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</si>
  <si>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</si>
  <si>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</si>
  <si>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</si>
  <si>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</si>
  <si>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</si>
  <si>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</si>
  <si>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</si>
  <si>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</si>
  <si>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</si>
  <si>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</si>
  <si>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</si>
  <si>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</si>
  <si>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</si>
  <si>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</si>
  <si>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</si>
  <si>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</si>
  <si>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</si>
  <si>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</si>
  <si>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</si>
  <si>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</si>
  <si>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</si>
  <si>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</si>
  <si>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</si>
  <si>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</si>
  <si>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</si>
  <si>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</si>
  <si>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</si>
  <si>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</si>
  <si>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</si>
  <si>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</si>
  <si>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</si>
  <si>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</si>
  <si>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</si>
  <si>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</si>
  <si>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</si>
  <si>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</si>
  <si>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</si>
  <si>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</si>
  <si>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</si>
  <si>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</si>
  <si>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</si>
  <si>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</si>
  <si>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</si>
  <si>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</si>
  <si>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</si>
  <si>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</si>
  <si>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</si>
  <si>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</si>
  <si>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</si>
  <si>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</si>
  <si>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</si>
  <si>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</si>
  <si>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</si>
  <si>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</si>
  <si>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</si>
  <si>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</si>
  <si>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</si>
  <si>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</si>
  <si>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</si>
  <si>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</si>
  <si>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</si>
  <si>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</si>
  <si>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</si>
  <si>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</si>
  <si>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</si>
  <si>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</si>
  <si>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</si>
  <si>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</si>
  <si>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</si>
  <si>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</si>
  <si>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</si>
  <si>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</si>
  <si>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</si>
  <si>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</si>
  <si>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</si>
  <si>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</si>
  <si>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</si>
  <si>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</si>
  <si>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</si>
  <si>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</si>
  <si>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</si>
  <si>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</si>
  <si>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</si>
  <si>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</si>
  <si>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</si>
  <si>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</si>
  <si>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</si>
  <si>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</si>
  <si>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</si>
  <si>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</si>
  <si>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</si>
  <si>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</si>
  <si>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</si>
  <si>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</si>
  <si>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</si>
  <si>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</si>
  <si>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</si>
  <si>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</si>
  <si>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</si>
  <si>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</si>
  <si>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</si>
  <si>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</si>
  <si>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</si>
  <si>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</si>
  <si>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</si>
  <si>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</si>
  <si>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</si>
  <si>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</si>
  <si>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</si>
  <si>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</si>
  <si>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</si>
  <si>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</si>
  <si>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</si>
  <si>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</si>
  <si>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</si>
  <si>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</si>
  <si>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</si>
  <si>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</si>
  <si>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</si>
  <si>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</si>
  <si>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</si>
  <si>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</si>
  <si>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</si>
  <si>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</si>
  <si>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</si>
  <si>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</si>
  <si>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</si>
  <si>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</si>
  <si>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</si>
  <si>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</si>
  <si>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</si>
  <si>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</si>
  <si>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</si>
  <si>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</si>
  <si>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</si>
  <si>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</si>
  <si>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</si>
  <si>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</si>
  <si>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</si>
  <si>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</si>
  <si>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</si>
  <si>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</si>
  <si>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</si>
  <si>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</si>
  <si>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</si>
  <si>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</si>
  <si>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</si>
  <si>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</si>
  <si>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</si>
  <si>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</si>
  <si>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</si>
  <si>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</si>
  <si>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</si>
  <si>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</si>
  <si>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</si>
  <si>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</si>
  <si>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</si>
  <si>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</si>
  <si>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</si>
  <si>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</si>
  <si>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</si>
  <si>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</si>
  <si>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</si>
  <si>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</si>
  <si>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</si>
  <si>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</si>
  <si>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</si>
  <si>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</si>
  <si>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</si>
  <si>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</si>
  <si>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</si>
  <si>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</si>
  <si>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</si>
  <si>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</si>
  <si>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</si>
  <si>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</si>
  <si>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</si>
  <si>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</si>
  <si>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</si>
  <si>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</si>
  <si>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</si>
  <si>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</si>
  <si>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</si>
  <si>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</si>
  <si>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</si>
  <si>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</si>
  <si>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</si>
  <si>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</si>
  <si>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</si>
  <si>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</si>
  <si>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</si>
  <si>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</si>
  <si>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</si>
  <si>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</si>
  <si>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</si>
  <si>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</si>
  <si>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</si>
  <si>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</si>
  <si>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</si>
  <si>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</si>
  <si>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</si>
  <si>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</si>
  <si>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</si>
  <si>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</si>
  <si>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</si>
  <si>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</si>
  <si>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</si>
  <si>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</si>
  <si>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</si>
  <si>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</si>
  <si>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</si>
  <si>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</si>
  <si>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</si>
  <si>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</si>
  <si>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</si>
  <si>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</si>
  <si>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</si>
  <si>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</si>
  <si>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</si>
  <si>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</si>
  <si>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</si>
  <si>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</si>
  <si>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</si>
  <si>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</si>
  <si>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</si>
  <si>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</si>
  <si>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</si>
  <si>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</si>
  <si>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</si>
  <si>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</si>
  <si>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</si>
  <si>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</si>
  <si>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</si>
  <si>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</si>
  <si>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</si>
  <si>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</si>
  <si>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</si>
  <si>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</si>
  <si>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</si>
  <si>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</si>
  <si>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</si>
  <si>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</si>
  <si>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</si>
  <si>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</si>
  <si>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</si>
  <si>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</si>
  <si>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</si>
  <si>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</si>
  <si>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</si>
  <si>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</si>
  <si>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</si>
  <si>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</si>
  <si>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</si>
  <si>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</si>
  <si>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</si>
  <si>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</si>
  <si>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</si>
  <si>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</si>
  <si>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</si>
  <si>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</si>
  <si>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</si>
  <si>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</si>
  <si>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</si>
  <si>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</si>
  <si>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</si>
  <si>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</si>
  <si>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</si>
  <si>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</si>
  <si>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</si>
  <si>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</si>
  <si>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</si>
  <si>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</si>
  <si>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</si>
  <si>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</si>
  <si>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</si>
  <si>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</si>
  <si>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</si>
  <si>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</si>
  <si>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</si>
  <si>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</si>
  <si>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</si>
  <si>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</si>
  <si>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</si>
  <si>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</si>
  <si>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</si>
  <si>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</si>
  <si>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</si>
  <si>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</si>
  <si>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</si>
  <si>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</si>
  <si>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</si>
  <si>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</si>
  <si>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</si>
  <si>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</si>
  <si>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</si>
  <si>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</si>
  <si>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</si>
  <si>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</si>
  <si>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</si>
  <si>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</si>
  <si>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</si>
  <si>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</si>
  <si>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</si>
  <si>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</si>
  <si>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</si>
  <si>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</si>
  <si>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</si>
  <si>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</si>
  <si>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</si>
  <si>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</si>
  <si>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</si>
  <si>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</si>
  <si>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</si>
  <si>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</si>
  <si>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</si>
  <si>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</si>
  <si>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</si>
  <si>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</si>
  <si>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</si>
  <si>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</si>
  <si>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</si>
  <si>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</si>
  <si>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</si>
  <si>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</si>
  <si>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</si>
  <si>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</si>
  <si>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</si>
  <si>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</si>
  <si>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</si>
  <si>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</si>
  <si>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</si>
  <si>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</si>
  <si>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</si>
  <si>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</si>
  <si>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</si>
  <si>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</si>
  <si>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</si>
  <si>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</si>
  <si>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</si>
  <si>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</si>
  <si>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</si>
  <si>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</si>
  <si>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</si>
  <si>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</si>
  <si>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</si>
  <si>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</si>
  <si>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</si>
  <si>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</si>
  <si>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</si>
  <si>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</si>
  <si>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</si>
  <si>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</si>
  <si>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</si>
  <si>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</si>
  <si>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</si>
  <si>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</si>
  <si>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</si>
  <si>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</si>
  <si>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</si>
  <si>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</si>
  <si>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</si>
  <si>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</si>
  <si>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</si>
  <si>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</si>
  <si>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</si>
  <si>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</si>
  <si>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</si>
  <si>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</si>
  <si>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</si>
  <si>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</si>
  <si>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</si>
  <si>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</si>
  <si>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</si>
  <si>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</si>
  <si>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</si>
  <si>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</si>
  <si>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</si>
  <si>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</si>
  <si>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</si>
  <si>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</si>
  <si>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</si>
  <si>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</si>
  <si>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</si>
  <si>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</si>
  <si>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</si>
  <si>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</si>
  <si>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</si>
  <si>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</si>
  <si>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</si>
  <si>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</si>
  <si>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</si>
  <si>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</si>
  <si>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</si>
  <si>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</si>
  <si>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</si>
  <si>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</si>
  <si>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</si>
  <si>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</si>
  <si>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</si>
  <si>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</si>
  <si>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</si>
  <si>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</si>
  <si>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</si>
  <si>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</si>
  <si>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</si>
  <si>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</si>
  <si>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</si>
  <si>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</si>
  <si>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</si>
  <si>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</si>
  <si>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</si>
  <si>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</si>
  <si>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</si>
  <si>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</si>
  <si>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</si>
  <si>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</si>
  <si>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</si>
  <si>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</si>
  <si>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</si>
  <si>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</si>
  <si>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</si>
  <si>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</si>
  <si>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</si>
  <si>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</si>
  <si>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</si>
  <si>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</si>
  <si>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</si>
  <si>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</si>
  <si>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</si>
  <si>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</si>
  <si>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</si>
  <si>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</si>
  <si>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</si>
  <si>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</si>
  <si>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</si>
  <si>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</si>
  <si>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</si>
  <si>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</si>
  <si>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</si>
  <si>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</si>
  <si>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</si>
  <si>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</si>
  <si>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</si>
  <si>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</si>
  <si>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</si>
  <si>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</si>
  <si>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</si>
  <si>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</si>
  <si>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</si>
  <si>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</si>
  <si>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</si>
  <si>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</si>
  <si>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</si>
  <si>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</si>
  <si>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</si>
  <si>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</si>
  <si>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</si>
  <si>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</si>
  <si>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</si>
  <si>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</si>
  <si>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</si>
  <si>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</si>
  <si>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</si>
  <si>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</si>
  <si>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</si>
  <si>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</si>
  <si>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</si>
  <si>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</si>
  <si>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</si>
  <si>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</si>
  <si>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</si>
  <si>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</si>
  <si>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</si>
  <si>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</si>
  <si>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</si>
  <si>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</si>
  <si>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</si>
  <si>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</si>
  <si>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</si>
  <si>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</si>
  <si>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</si>
  <si>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</si>
  <si>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</si>
  <si>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</si>
  <si>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</si>
  <si>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</si>
  <si>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</si>
  <si>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</si>
  <si>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</si>
  <si>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</si>
  <si>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</si>
  <si>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</si>
  <si>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</si>
  <si>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</si>
  <si>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</si>
  <si>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</si>
  <si>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</si>
  <si>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</si>
  <si>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</si>
  <si>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</si>
  <si>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</si>
  <si>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</si>
  <si>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</si>
  <si>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</si>
  <si>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</si>
  <si>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</si>
  <si>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</si>
  <si>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</si>
  <si>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</si>
  <si>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</si>
  <si>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</si>
  <si>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</si>
  <si>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</si>
  <si>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</si>
  <si>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</si>
  <si>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</si>
  <si>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</si>
  <si>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</si>
  <si>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</si>
  <si>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</si>
  <si>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</si>
  <si>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</si>
  <si>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</si>
  <si>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</si>
  <si>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</si>
  <si>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</si>
  <si>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</si>
  <si>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</si>
  <si>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</si>
  <si>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</si>
  <si>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</si>
  <si>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</si>
  <si>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</si>
  <si>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</si>
  <si>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</si>
  <si>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</si>
  <si>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</si>
  <si>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</si>
  <si>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</si>
  <si>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</si>
  <si>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</si>
  <si>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</si>
  <si>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</si>
  <si>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</si>
  <si>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</si>
  <si>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</si>
  <si>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</si>
  <si>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</si>
  <si>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</si>
  <si>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</si>
  <si>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</si>
  <si>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</si>
  <si>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</si>
  <si>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</si>
  <si>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</si>
  <si>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</si>
  <si>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</si>
  <si>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</si>
  <si>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</si>
  <si>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</si>
  <si>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</si>
  <si>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</si>
  <si>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</si>
  <si>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</si>
  <si>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</si>
  <si>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</si>
  <si>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</si>
  <si>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</si>
  <si>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</si>
  <si>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</si>
  <si>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</si>
  <si>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</si>
  <si>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</si>
  <si>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</si>
  <si>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</si>
  <si>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</si>
  <si>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</si>
  <si>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</si>
  <si>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</si>
  <si>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</si>
  <si>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</si>
  <si>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</si>
  <si>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</si>
  <si>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</si>
  <si>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</si>
  <si>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</si>
  <si>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</si>
  <si>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</si>
  <si>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</si>
  <si>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</si>
  <si>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</si>
  <si>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</si>
  <si>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</si>
  <si>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</si>
  <si>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</si>
  <si>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</si>
  <si>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</si>
  <si>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</si>
  <si>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</si>
  <si>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</si>
  <si>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</si>
  <si>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</si>
  <si>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</si>
  <si>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</si>
  <si>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</si>
  <si>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</si>
  <si>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</si>
  <si>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</si>
  <si>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</si>
  <si>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</si>
  <si>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</si>
  <si>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</si>
  <si>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</si>
  <si>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</si>
  <si>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</si>
  <si>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</si>
  <si>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</si>
  <si>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</si>
  <si>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</si>
  <si>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</si>
  <si>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</si>
  <si>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</si>
  <si>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</si>
  <si>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</si>
  <si>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</si>
  <si>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</si>
  <si>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</si>
  <si>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</si>
  <si>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</si>
  <si>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</si>
  <si>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</si>
  <si>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</si>
  <si>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</si>
  <si>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</si>
  <si>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</si>
  <si>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</si>
  <si>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</si>
  <si>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</si>
  <si>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</si>
  <si>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</si>
  <si>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</si>
  <si>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</si>
  <si>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</si>
  <si>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</si>
  <si>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</si>
  <si>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</si>
  <si>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</si>
  <si>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</si>
  <si>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</si>
  <si>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</si>
  <si>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</si>
  <si>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</si>
  <si>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</si>
  <si>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</si>
  <si>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</si>
  <si>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</si>
  <si>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</si>
  <si>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</si>
  <si>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</si>
  <si>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</si>
  <si>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</si>
  <si>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</si>
  <si>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</si>
  <si>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</si>
  <si>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</si>
  <si>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</si>
  <si>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</si>
  <si>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</si>
  <si>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</si>
  <si>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</si>
  <si>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</si>
  <si>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</si>
  <si>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</si>
  <si>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</si>
  <si>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</si>
  <si>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</si>
  <si>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</si>
  <si>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</si>
  <si>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</si>
  <si>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</si>
  <si>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</si>
  <si>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</si>
  <si>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</si>
  <si>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</si>
  <si>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</si>
  <si>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</si>
  <si>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</si>
  <si>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</si>
  <si>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</si>
  <si>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</si>
  <si>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</si>
  <si>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</si>
  <si>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</si>
  <si>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</si>
  <si>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</si>
  <si>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</si>
  <si>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</si>
  <si>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</si>
  <si>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</si>
  <si>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</si>
  <si>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</si>
  <si>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</si>
  <si>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</si>
  <si>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</si>
  <si>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</si>
  <si>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</si>
  <si>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</si>
  <si>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</si>
  <si>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</si>
  <si>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</si>
  <si>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</si>
  <si>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</si>
  <si>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</si>
  <si>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</si>
  <si>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</si>
  <si>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</si>
  <si>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</si>
  <si>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</si>
  <si>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</si>
  <si>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</si>
  <si>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</si>
  <si>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</si>
  <si>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</si>
  <si>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</si>
  <si>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</si>
  <si>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</si>
  <si>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</si>
  <si>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</si>
  <si>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</si>
  <si>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</si>
  <si>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</si>
  <si>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</si>
  <si>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</si>
  <si>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</si>
  <si>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</si>
  <si>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</si>
  <si>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</si>
  <si>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</si>
  <si>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</si>
  <si>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</si>
  <si>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</si>
  <si>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</si>
  <si>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</si>
  <si>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</si>
  <si>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</si>
  <si>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</si>
  <si>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</si>
  <si>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</si>
  <si>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</si>
  <si>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</si>
  <si>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</si>
  <si>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</si>
  <si>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</si>
  <si>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</si>
  <si>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</si>
  <si>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</si>
  <si>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</si>
  <si>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</si>
  <si>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</si>
  <si>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</si>
  <si>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</si>
  <si>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</si>
  <si>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</si>
  <si>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</si>
  <si>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</si>
  <si>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</si>
  <si>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</si>
  <si>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</si>
  <si>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</si>
  <si>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</si>
  <si>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</si>
  <si>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</si>
  <si>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</si>
  <si>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</si>
  <si>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</si>
  <si>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</si>
  <si>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</si>
  <si>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</si>
  <si>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</si>
  <si>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</si>
  <si>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</si>
  <si>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</si>
  <si>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</si>
  <si>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</si>
  <si>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</si>
  <si>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</si>
  <si>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</si>
  <si>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</si>
  <si>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</si>
  <si>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</si>
  <si>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</si>
  <si>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</si>
  <si>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</si>
  <si>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</si>
  <si>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</si>
  <si>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</si>
  <si>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</si>
  <si>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</si>
  <si>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</si>
  <si>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</si>
  <si>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</si>
  <si>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</si>
  <si>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</si>
  <si>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</si>
  <si>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</si>
  <si>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</si>
  <si>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</si>
  <si>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</si>
  <si>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</si>
  <si>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</si>
  <si>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</si>
  <si>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</si>
  <si>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</si>
  <si>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</si>
  <si>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</si>
  <si>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</si>
  <si>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</si>
  <si>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</si>
  <si>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</si>
  <si>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</si>
  <si>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</si>
  <si>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</si>
  <si>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</si>
  <si>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</si>
  <si>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</si>
  <si>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</si>
  <si>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</si>
  <si>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</si>
  <si>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</si>
  <si>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</si>
  <si>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</si>
  <si>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</si>
  <si>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</si>
  <si>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</si>
  <si>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</si>
  <si>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</si>
  <si>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</si>
  <si>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</si>
  <si>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</si>
  <si>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</si>
  <si>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</si>
  <si>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</si>
  <si>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</si>
  <si>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</si>
  <si>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</si>
  <si>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</si>
  <si>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</si>
  <si>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</si>
  <si>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</si>
  <si>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</si>
  <si>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</si>
  <si>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</si>
  <si>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</si>
  <si>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</si>
  <si>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</si>
  <si>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</si>
  <si>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</si>
  <si>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</si>
  <si>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</si>
  <si>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</si>
  <si>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</si>
  <si>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</si>
  <si>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</si>
  <si>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</si>
  <si>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</si>
  <si>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</si>
  <si>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</si>
  <si>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</si>
  <si>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</si>
  <si>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</si>
  <si>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</si>
  <si>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</si>
  <si>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</si>
  <si>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</si>
  <si>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</si>
  <si>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</si>
  <si>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</si>
  <si>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</si>
  <si>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</si>
  <si>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</si>
  <si>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</si>
  <si>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</si>
  <si>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</si>
  <si>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</si>
  <si>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</si>
  <si>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</si>
  <si>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</si>
  <si>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</si>
  <si>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</si>
  <si>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</si>
  <si>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</si>
  <si>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</si>
  <si>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</si>
  <si>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</si>
  <si>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</si>
  <si>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</si>
  <si>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</si>
  <si>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</si>
  <si>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</si>
  <si>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</si>
  <si>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</si>
  <si>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</si>
  <si>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</si>
  <si>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</si>
  <si>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</si>
  <si>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</si>
  <si>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</si>
  <si>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</si>
  <si>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</si>
  <si>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</si>
  <si>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</si>
  <si>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</si>
  <si>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</si>
  <si>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</si>
  <si>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</si>
  <si>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</si>
  <si>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</si>
  <si>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</si>
  <si>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</si>
  <si>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</si>
  <si>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</si>
  <si>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</si>
  <si>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</si>
  <si>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</si>
  <si>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</si>
  <si>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</si>
  <si>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</si>
  <si>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</si>
  <si>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</si>
  <si>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</si>
  <si>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</si>
  <si>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</si>
  <si>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</si>
  <si>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</si>
  <si>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</si>
  <si>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</si>
  <si>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</si>
  <si>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</si>
  <si>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</si>
  <si>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</si>
  <si>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</si>
  <si>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</si>
  <si>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</si>
  <si>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</si>
  <si>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</si>
  <si>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</si>
  <si>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</si>
  <si>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</si>
  <si>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</si>
  <si>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</si>
  <si>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</si>
  <si>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</si>
  <si>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</si>
  <si>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</si>
  <si>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</si>
  <si>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</si>
  <si>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</si>
  <si>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</si>
  <si>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</si>
  <si>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</si>
  <si>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</si>
  <si>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</si>
  <si>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</si>
  <si>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</si>
  <si>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</si>
  <si>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</si>
  <si>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</si>
  <si>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</si>
  <si>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</si>
  <si>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</si>
  <si>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</si>
  <si>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</si>
  <si>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</si>
  <si>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</si>
  <si>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</si>
  <si>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</si>
  <si>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</si>
  <si>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</si>
  <si>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</si>
  <si>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</si>
  <si>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</si>
  <si>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</si>
  <si>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</si>
  <si>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</si>
  <si>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</si>
  <si>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</si>
  <si>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</si>
  <si>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</si>
  <si>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</si>
  <si>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</si>
  <si>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</si>
  <si>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</si>
  <si>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</si>
  <si>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</si>
  <si>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</si>
  <si>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</si>
  <si>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</si>
  <si>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</si>
  <si>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</si>
  <si>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</si>
  <si>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</si>
  <si>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</si>
  <si>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</si>
  <si>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</si>
  <si>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</si>
  <si>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</si>
  <si>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</si>
  <si>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</si>
  <si>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</si>
  <si>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</si>
  <si>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</si>
  <si>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</si>
  <si>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</si>
  <si>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</si>
  <si>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</si>
  <si>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</si>
  <si>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</si>
  <si>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</si>
  <si>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</si>
  <si>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</si>
  <si>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</si>
  <si>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</si>
  <si>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</si>
  <si>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</si>
  <si>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</si>
  <si>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</si>
  <si>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</si>
  <si>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</si>
  <si>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</si>
  <si>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</si>
  <si>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</si>
  <si>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</si>
  <si>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</si>
  <si>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</si>
  <si>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</si>
  <si>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</si>
  <si>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</si>
  <si>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</si>
  <si>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</si>
  <si>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</si>
  <si>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</si>
  <si>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</si>
  <si>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</si>
  <si>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</si>
  <si>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</si>
  <si>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</si>
  <si>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</si>
  <si>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</si>
  <si>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</si>
  <si>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</si>
  <si>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</si>
  <si>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</si>
  <si>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</si>
  <si>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</si>
  <si>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</si>
  <si>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</si>
  <si>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</si>
  <si>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</si>
  <si>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</si>
  <si>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</si>
  <si>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</si>
  <si>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</si>
  <si>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</si>
  <si>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</si>
  <si>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</si>
  <si>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</si>
  <si>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</si>
  <si>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</si>
  <si>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</si>
  <si>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</si>
  <si>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</si>
  <si>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</si>
  <si>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</si>
  <si>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</si>
  <si>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</si>
  <si>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</si>
  <si>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</si>
  <si>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</si>
  <si>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</si>
  <si>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</si>
  <si>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</si>
  <si>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</si>
  <si>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</si>
  <si>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</si>
  <si>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</si>
  <si>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</si>
  <si>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</si>
  <si>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</si>
  <si>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</si>
  <si>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</si>
  <si>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</si>
  <si>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</si>
  <si>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</si>
  <si>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</si>
  <si>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</si>
  <si>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</si>
  <si>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</si>
  <si>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</si>
  <si>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</si>
  <si>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</si>
  <si>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</si>
  <si>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</si>
  <si>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</si>
  <si>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</si>
  <si>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</si>
  <si>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</si>
  <si>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</si>
  <si>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</si>
  <si>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</si>
  <si>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</si>
  <si>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</si>
  <si>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</si>
  <si>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</si>
  <si>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</si>
  <si>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</si>
  <si>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</si>
  <si>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</si>
  <si>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</si>
  <si>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</si>
  <si>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</si>
  <si>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</si>
  <si>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</si>
  <si>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</si>
  <si>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</si>
  <si>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</si>
  <si>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</si>
  <si>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</si>
  <si>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</si>
  <si>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</si>
  <si>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</si>
  <si>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</si>
  <si>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</si>
  <si>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</si>
  <si>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</si>
  <si>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</si>
  <si>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</si>
  <si>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</si>
  <si>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</si>
  <si>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</si>
  <si>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</si>
  <si>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</si>
  <si>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</si>
  <si>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</si>
  <si>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</si>
  <si>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</si>
  <si>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</si>
  <si>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</si>
  <si>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</si>
  <si>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</si>
  <si>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</si>
  <si>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</si>
  <si>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</si>
  <si>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</si>
  <si>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</si>
  <si>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</si>
  <si>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</si>
  <si>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</si>
  <si>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</si>
  <si>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</si>
  <si>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</si>
  <si>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</si>
  <si>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</si>
  <si>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</si>
  <si>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</si>
  <si>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</si>
  <si>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</si>
  <si>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</si>
  <si>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</si>
  <si>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</si>
  <si>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</si>
  <si>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</si>
  <si>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</si>
  <si>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</si>
  <si>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</si>
  <si>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</si>
  <si>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</si>
  <si>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</si>
  <si>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</si>
  <si>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</si>
  <si>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</si>
  <si>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</si>
  <si>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</si>
  <si>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</si>
  <si>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</si>
  <si>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</si>
  <si>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</si>
  <si>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</si>
  <si>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</si>
  <si>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</si>
  <si>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</si>
  <si>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</si>
  <si>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</si>
  <si>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</si>
  <si>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</si>
  <si>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</si>
  <si>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</si>
  <si>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</si>
  <si>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</si>
  <si>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</si>
  <si>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</si>
  <si>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</si>
  <si>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</si>
  <si>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</si>
  <si>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</si>
  <si>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</si>
  <si>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</si>
  <si>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</si>
  <si>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</si>
  <si>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</si>
  <si>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</si>
  <si>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</si>
  <si>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</si>
  <si>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</si>
  <si>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</si>
  <si>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</si>
  <si>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</si>
  <si>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</si>
  <si>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</si>
  <si>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</si>
  <si>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</si>
  <si>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</si>
  <si>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</si>
  <si>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</si>
  <si>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</si>
  <si>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</si>
  <si>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</si>
  <si>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</si>
  <si>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</si>
  <si>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</si>
  <si>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</si>
  <si>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</si>
  <si>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</si>
  <si>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</si>
  <si>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</si>
  <si>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</si>
  <si>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</si>
  <si>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</si>
  <si>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</si>
  <si>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</si>
  <si>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</si>
  <si>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</si>
  <si>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</si>
  <si>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</si>
  <si>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</si>
  <si>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</si>
  <si>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</si>
  <si>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</si>
  <si>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</si>
  <si>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</si>
  <si>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</si>
  <si>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</si>
  <si>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</si>
  <si>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</si>
  <si>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</si>
  <si>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</si>
  <si>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</si>
  <si>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</si>
  <si>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</si>
  <si>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</si>
  <si>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</si>
  <si>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</si>
  <si>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</si>
  <si>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</si>
  <si>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</si>
  <si>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</si>
  <si>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</si>
  <si>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</si>
  <si>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</si>
  <si>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</si>
  <si>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</si>
  <si>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</si>
  <si>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</si>
  <si>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</si>
  <si>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</si>
  <si>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</si>
  <si>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</si>
  <si>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</si>
  <si>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</si>
  <si>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</si>
  <si>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</si>
  <si>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</si>
  <si>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</si>
  <si>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</si>
  <si>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</si>
  <si>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</si>
  <si>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</si>
  <si>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</si>
  <si>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</si>
  <si>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</si>
  <si>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</si>
  <si>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</si>
  <si>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</si>
  <si>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</si>
  <si>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</si>
  <si>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</si>
  <si>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</si>
  <si>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</si>
  <si>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</si>
  <si>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</si>
  <si>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</si>
  <si>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</si>
  <si>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</si>
  <si>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</si>
  <si>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</si>
  <si>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</si>
  <si>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</si>
  <si>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</si>
  <si>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</si>
  <si>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</si>
  <si>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</si>
  <si>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</si>
  <si>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</si>
  <si>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</si>
  <si>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</si>
  <si>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</si>
  <si>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</si>
  <si>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</si>
  <si>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</si>
  <si>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</si>
  <si>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</si>
  <si>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</si>
  <si>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</si>
  <si>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</si>
  <si>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</si>
  <si>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</si>
  <si>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</si>
  <si>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</si>
  <si>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</si>
  <si>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</si>
  <si>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</si>
  <si>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</si>
  <si>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</si>
  <si>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</si>
  <si>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</si>
  <si>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</si>
  <si>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</si>
  <si>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</si>
  <si>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</si>
  <si>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</si>
  <si>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</si>
  <si>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</si>
  <si>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</si>
  <si>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</si>
  <si>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</si>
  <si>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</si>
  <si>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</si>
  <si>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</si>
  <si>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</si>
  <si>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</si>
  <si>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</si>
  <si>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</si>
  <si>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</si>
  <si>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</si>
  <si>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</si>
  <si>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</si>
  <si>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</si>
  <si>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</si>
  <si>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</si>
  <si>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</si>
  <si>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</si>
  <si>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</si>
  <si>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</si>
  <si>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</si>
  <si>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</si>
  <si>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</si>
  <si>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</si>
  <si>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</si>
  <si>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</si>
  <si>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</si>
  <si>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</si>
  <si>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</si>
  <si>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</si>
  <si>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</si>
  <si>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</si>
  <si>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</si>
  <si>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</si>
  <si>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</si>
  <si>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</si>
  <si>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</si>
  <si>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</si>
  <si>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</si>
  <si>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</si>
  <si>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</si>
  <si>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</si>
  <si>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</si>
  <si>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</si>
  <si>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</si>
  <si>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</si>
  <si>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</si>
  <si>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</si>
  <si>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</si>
  <si>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</si>
  <si>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</si>
  <si>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</si>
  <si>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</si>
  <si>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</si>
  <si>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</si>
  <si>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</si>
  <si>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</si>
  <si>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</si>
  <si>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</si>
  <si>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</si>
  <si>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</si>
  <si>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</si>
  <si>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</si>
  <si>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</si>
  <si>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</si>
  <si>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</si>
  <si>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</si>
  <si>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</si>
  <si>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</si>
  <si>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</si>
  <si>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</si>
  <si>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</si>
  <si>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</si>
  <si>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</si>
  <si>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</si>
  <si>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</si>
  <si>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</si>
  <si>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</si>
  <si>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</si>
  <si>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</si>
  <si>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</si>
  <si>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</si>
  <si>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</si>
  <si>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</si>
  <si>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</si>
  <si>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</si>
  <si>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</si>
  <si>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</si>
  <si>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</si>
  <si>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</si>
  <si>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</si>
  <si>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</si>
  <si>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</si>
  <si>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</si>
  <si>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</si>
  <si>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</si>
  <si>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</si>
  <si>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</si>
  <si>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</si>
  <si>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</si>
  <si>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</si>
  <si>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</si>
  <si>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</si>
  <si>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</si>
  <si>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</si>
  <si>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</si>
  <si>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</si>
  <si>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</si>
  <si>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</si>
  <si>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</si>
  <si>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</si>
  <si>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</si>
  <si>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</si>
  <si>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</si>
  <si>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</si>
  <si>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</si>
  <si>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</si>
  <si>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</si>
  <si>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</si>
  <si>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</si>
  <si>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</si>
  <si>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</si>
  <si>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</si>
  <si>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</si>
  <si>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</si>
  <si>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</si>
  <si>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</si>
  <si>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</si>
  <si>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</si>
  <si>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</si>
  <si>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</si>
  <si>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</si>
  <si>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</si>
  <si>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</si>
  <si>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</si>
  <si>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</si>
  <si>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</si>
  <si>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</si>
  <si>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</si>
  <si>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</si>
  <si>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</si>
  <si>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</si>
  <si>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</si>
  <si>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</si>
  <si>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</si>
  <si>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</si>
  <si>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</si>
  <si>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</si>
  <si>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</si>
  <si>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</si>
  <si>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</si>
  <si>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</si>
  <si>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</si>
  <si>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</si>
  <si>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</si>
  <si>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</si>
  <si>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</si>
  <si>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</si>
  <si>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</si>
  <si>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</si>
  <si>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</si>
  <si>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</si>
  <si>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</si>
  <si>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</si>
  <si>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</si>
  <si>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</si>
  <si>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</si>
  <si>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</si>
  <si>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</si>
  <si>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</si>
  <si>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</si>
  <si>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</si>
  <si>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</si>
  <si>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</si>
  <si>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</si>
  <si>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</si>
  <si>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</si>
  <si>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</si>
  <si>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</si>
  <si>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</si>
  <si>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</si>
  <si>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</si>
  <si>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</si>
  <si>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</si>
  <si>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</si>
  <si>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</si>
  <si>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</si>
  <si>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</si>
  <si>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</si>
  <si>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</si>
  <si>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</si>
  <si>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</si>
  <si>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</si>
  <si>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</si>
  <si>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</si>
  <si>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</si>
  <si>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</si>
  <si>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</si>
  <si>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</si>
  <si>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</si>
  <si>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</si>
  <si>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</si>
  <si>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</si>
  <si>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</si>
  <si>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</si>
  <si>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</si>
  <si>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</si>
  <si>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</si>
  <si>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</si>
  <si>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</si>
  <si>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</si>
  <si>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</si>
  <si>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</si>
  <si>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</si>
  <si>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</si>
  <si>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</si>
  <si>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</si>
  <si>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</si>
  <si>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</si>
  <si>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</si>
  <si>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</si>
  <si>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</si>
  <si>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</si>
  <si>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</si>
  <si>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</si>
  <si>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</si>
  <si>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</si>
  <si>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</si>
  <si>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</si>
  <si>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</si>
  <si>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</si>
  <si>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</si>
  <si>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</si>
  <si>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</si>
  <si>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</si>
  <si>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</si>
  <si>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</si>
  <si>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</si>
  <si>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</si>
  <si>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</si>
  <si>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</si>
  <si>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</si>
  <si>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</si>
  <si>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</si>
  <si>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</si>
  <si>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</si>
  <si>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</si>
  <si>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</si>
  <si>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</si>
  <si>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</si>
  <si>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</si>
  <si>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</si>
  <si>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</si>
  <si>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</si>
  <si>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</si>
  <si>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</si>
  <si>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</si>
  <si>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</si>
  <si>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</si>
  <si>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</si>
  <si>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</si>
  <si>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</si>
  <si>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</si>
  <si>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</si>
  <si>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</si>
  <si>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</si>
  <si>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</si>
  <si>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</si>
  <si>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</si>
  <si>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</si>
  <si>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</si>
  <si>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</si>
  <si>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</si>
  <si>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</si>
  <si>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</si>
  <si>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</si>
  <si>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</si>
  <si>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</si>
  <si>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</si>
  <si>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</si>
  <si>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</si>
  <si>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</si>
  <si>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</si>
  <si>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</si>
  <si>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</si>
  <si>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</si>
  <si>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</si>
  <si>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</si>
  <si>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</si>
  <si>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</si>
  <si>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</si>
  <si>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</si>
  <si>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</si>
  <si>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</si>
  <si>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</si>
  <si>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</si>
  <si>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</si>
  <si>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</si>
  <si>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</si>
  <si>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</si>
  <si>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</si>
  <si>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</si>
  <si>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</si>
  <si>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</si>
  <si>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</si>
  <si>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</si>
  <si>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</si>
  <si>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</si>
  <si>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</si>
  <si>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</si>
  <si>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</si>
  <si>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</si>
  <si>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</si>
  <si>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</si>
  <si>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</si>
  <si>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</si>
  <si>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</si>
  <si>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</si>
  <si>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</si>
  <si>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</si>
  <si>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</si>
  <si>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</si>
  <si>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</si>
  <si>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</si>
  <si>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</si>
  <si>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</si>
  <si>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</si>
  <si>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</si>
  <si>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</si>
  <si>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</si>
  <si>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</si>
  <si>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</si>
  <si>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</si>
  <si>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</si>
  <si>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</si>
  <si>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</si>
  <si>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</si>
  <si>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</si>
  <si>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</si>
  <si>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</si>
  <si>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</si>
  <si>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</si>
  <si>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</si>
  <si>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</si>
  <si>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</si>
  <si>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</si>
  <si>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</si>
  <si>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</si>
  <si>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</si>
  <si>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</si>
  <si>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</si>
  <si>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</si>
  <si>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</si>
  <si>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</si>
  <si>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</si>
  <si>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</si>
  <si>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</si>
  <si>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</si>
  <si>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</si>
  <si>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</si>
  <si>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</si>
  <si>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</si>
  <si>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</si>
  <si>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</si>
  <si>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</si>
  <si>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</si>
  <si>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</si>
  <si>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</si>
  <si>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</si>
  <si>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</si>
  <si>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</si>
  <si>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</si>
  <si>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</si>
  <si>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</si>
  <si>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</si>
  <si>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</si>
  <si>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</si>
  <si>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</si>
  <si>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</si>
  <si>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</si>
  <si>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</si>
  <si>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</si>
  <si>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</si>
  <si>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</si>
  <si>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</si>
  <si>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</si>
  <si>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</si>
  <si>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</si>
  <si>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</si>
  <si>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</si>
  <si>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</si>
  <si>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</si>
  <si>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</si>
  <si>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</si>
  <si>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</si>
  <si>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</si>
  <si>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</si>
  <si>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</si>
  <si>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</si>
  <si>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</si>
  <si>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</si>
  <si>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</si>
  <si>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</si>
  <si>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</si>
  <si>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</si>
  <si>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</si>
  <si>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</si>
  <si>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</si>
  <si>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</si>
  <si>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</si>
  <si>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</si>
  <si>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</si>
  <si>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</si>
  <si>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</si>
  <si>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</si>
  <si>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</si>
  <si>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</si>
  <si>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</si>
  <si>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</si>
  <si>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</si>
  <si>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</si>
  <si>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</si>
  <si>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</si>
  <si>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</si>
  <si>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</si>
  <si>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</si>
  <si>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</si>
  <si>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</si>
  <si>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</si>
  <si>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</si>
  <si>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</si>
  <si>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</si>
  <si>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</si>
  <si>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</si>
  <si>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</si>
  <si>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</si>
  <si>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</si>
  <si>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</si>
  <si>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</si>
  <si>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</si>
  <si>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</si>
  <si>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</si>
  <si>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</si>
  <si>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</si>
  <si>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</si>
  <si>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</si>
  <si>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</si>
  <si>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</si>
  <si>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</si>
  <si>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</si>
  <si>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</si>
  <si>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</si>
  <si>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</si>
  <si>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</si>
  <si>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</si>
  <si>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</si>
  <si>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</si>
  <si>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</si>
  <si>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</si>
  <si>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</si>
  <si>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</si>
  <si>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</si>
  <si>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</si>
  <si>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</si>
  <si>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</si>
  <si>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</si>
  <si>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</si>
  <si>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</si>
  <si>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</si>
  <si>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</si>
  <si>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</si>
  <si>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</si>
  <si>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</si>
  <si>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</si>
  <si>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</si>
  <si>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</si>
  <si>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</si>
  <si>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</si>
  <si>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</si>
  <si>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</si>
  <si>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</si>
  <si>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</si>
  <si>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</si>
  <si>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</si>
  <si>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</si>
  <si>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</si>
  <si>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</si>
  <si>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</si>
  <si>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</si>
  <si>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</si>
  <si>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</si>
  <si>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</si>
  <si>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</si>
  <si>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</si>
  <si>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</si>
  <si>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</si>
  <si>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</si>
  <si>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</si>
  <si>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</si>
  <si>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</si>
  <si>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</si>
  <si>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</si>
  <si>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</si>
  <si>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</si>
  <si>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</si>
  <si>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</si>
  <si>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</si>
  <si>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</si>
  <si>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</si>
  <si>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</si>
  <si>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</si>
  <si>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</si>
  <si>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</si>
  <si>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</si>
  <si>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</si>
  <si>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</si>
  <si>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</si>
  <si>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</si>
  <si>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</si>
  <si>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</si>
  <si>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</si>
  <si>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</si>
  <si>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</si>
  <si>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</si>
  <si>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</si>
  <si>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</si>
  <si>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</si>
  <si>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</si>
  <si>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</si>
  <si>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</si>
  <si>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</si>
  <si>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</si>
  <si>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</si>
  <si>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</si>
  <si>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</si>
  <si>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</si>
  <si>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</si>
  <si>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</si>
  <si>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</si>
  <si>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</si>
  <si>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</si>
  <si>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</si>
  <si>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</si>
  <si>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</si>
  <si>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</si>
  <si>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</si>
  <si>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</si>
  <si>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</si>
  <si>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</si>
  <si>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</si>
  <si>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</si>
  <si>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</si>
  <si>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</si>
  <si>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</si>
  <si>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</si>
  <si>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</si>
  <si>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</si>
  <si>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</si>
  <si>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</si>
  <si>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</si>
  <si>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</si>
  <si>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</si>
  <si>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</si>
  <si>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</si>
  <si>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</si>
  <si>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</si>
  <si>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</si>
  <si>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</si>
  <si>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</si>
  <si>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</si>
  <si>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</si>
  <si>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</si>
  <si>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</si>
  <si>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</si>
  <si>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</si>
  <si>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</si>
  <si>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</si>
  <si>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</si>
  <si>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</si>
  <si>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</si>
  <si>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</si>
  <si>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</si>
  <si>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</si>
  <si>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</si>
  <si>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</si>
  <si>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</si>
  <si>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</si>
  <si>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</si>
  <si>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</si>
  <si>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</si>
  <si>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</si>
  <si>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</si>
  <si>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</si>
  <si>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</si>
  <si>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</si>
  <si>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</si>
  <si>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</si>
  <si>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</si>
  <si>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</si>
  <si>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</si>
  <si>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</si>
  <si>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</si>
  <si>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</si>
  <si>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</si>
  <si>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</si>
  <si>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</si>
  <si>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</si>
  <si>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</si>
  <si>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</si>
  <si>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</si>
  <si>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</si>
  <si>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</si>
  <si>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</si>
  <si>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</si>
  <si>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</si>
  <si>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</si>
  <si>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</si>
  <si>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</si>
  <si>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</si>
  <si>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</si>
  <si>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</si>
  <si>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</si>
  <si>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</si>
  <si>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</si>
  <si>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</si>
  <si>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</si>
  <si>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</si>
  <si>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</si>
  <si>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</si>
  <si>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</si>
  <si>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</si>
  <si>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</si>
  <si>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</si>
  <si>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</si>
  <si>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</si>
  <si>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</si>
  <si>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</si>
  <si>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</si>
  <si>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</si>
  <si>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</si>
  <si>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</si>
  <si>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</si>
  <si>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</si>
  <si>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</si>
  <si>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</si>
  <si>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</si>
  <si>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</si>
  <si>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</si>
  <si>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</si>
  <si>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</si>
  <si>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</si>
  <si>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</si>
  <si>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</si>
  <si>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</si>
  <si>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</si>
  <si>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</si>
  <si>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</si>
  <si>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</si>
  <si>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</si>
  <si>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</si>
  <si>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</si>
  <si>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</si>
  <si>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</si>
  <si>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</si>
  <si>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</si>
  <si>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</si>
  <si>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</si>
  <si>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</si>
  <si>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</si>
  <si>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</si>
  <si>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</si>
  <si>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</si>
  <si>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</si>
  <si>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</si>
  <si>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</si>
  <si>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</si>
  <si>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</si>
  <si>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</si>
  <si>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</si>
  <si>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</si>
  <si>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</si>
  <si>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</si>
  <si>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</si>
  <si>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</si>
  <si>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</si>
  <si>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</si>
  <si>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</si>
  <si>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</si>
  <si>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</si>
  <si>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</si>
  <si>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</si>
  <si>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</si>
  <si>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</si>
  <si>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</si>
  <si>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</si>
  <si>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</si>
  <si>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</si>
  <si>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</si>
  <si>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</si>
  <si>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</si>
  <si>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</si>
  <si>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</si>
  <si>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</si>
  <si>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</si>
  <si>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</si>
  <si>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</si>
  <si>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</si>
  <si>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</si>
  <si>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</si>
  <si>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</si>
  <si>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</si>
  <si>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</si>
  <si>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</si>
  <si>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</si>
  <si>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</si>
  <si>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</si>
  <si>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</si>
  <si>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</si>
  <si>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</si>
  <si>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</si>
  <si>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</si>
  <si>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</si>
  <si>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</si>
  <si>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</si>
  <si>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</si>
  <si>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</si>
  <si>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</si>
  <si>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</si>
  <si>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</si>
  <si>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</si>
  <si>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</si>
  <si>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</si>
  <si>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</si>
  <si>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</si>
  <si>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</si>
  <si>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</si>
  <si>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</si>
  <si>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</si>
  <si>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</si>
  <si>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</si>
  <si>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</si>
  <si>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</si>
  <si>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</si>
  <si>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</si>
  <si>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</si>
  <si>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</si>
  <si>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</si>
  <si>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</si>
  <si>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</si>
  <si>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</si>
  <si>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</si>
  <si>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</si>
  <si>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</si>
  <si>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</si>
  <si>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</si>
  <si>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</si>
  <si>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</si>
  <si>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</si>
  <si>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</si>
  <si>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</si>
  <si>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</si>
  <si>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</si>
  <si>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</si>
  <si>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</si>
  <si>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</si>
  <si>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</si>
  <si>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</si>
  <si>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</si>
  <si>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</si>
  <si>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</si>
  <si>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</si>
  <si>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</si>
  <si>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</si>
  <si>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</si>
  <si>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</si>
  <si>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</si>
  <si>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</si>
  <si>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</si>
  <si>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</si>
  <si>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</si>
  <si>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</si>
  <si>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</si>
  <si>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</si>
  <si>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</si>
  <si>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</si>
  <si>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</si>
  <si>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</si>
  <si>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</si>
  <si>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</si>
  <si>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</si>
  <si>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</si>
  <si>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</si>
  <si>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</si>
  <si>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</si>
  <si>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</si>
  <si>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</si>
  <si>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</si>
  <si>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</si>
  <si>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</si>
  <si>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</si>
  <si>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</si>
  <si>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</si>
  <si>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</si>
  <si>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</si>
  <si>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</si>
  <si>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</si>
  <si>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</si>
  <si>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</si>
  <si>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</si>
  <si>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</si>
  <si>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</si>
  <si>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</si>
  <si>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</si>
  <si>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</si>
  <si>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</si>
  <si>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</si>
  <si>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</si>
  <si>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</si>
  <si>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</si>
  <si>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</si>
  <si>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</si>
  <si>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</si>
  <si>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</si>
  <si>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</si>
  <si>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</si>
  <si>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</si>
  <si>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</si>
  <si>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</si>
  <si>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</si>
  <si>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</si>
  <si>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</si>
  <si>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</si>
  <si>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</si>
  <si>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</si>
  <si>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</si>
  <si>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</si>
  <si>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</si>
  <si>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</si>
  <si>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</si>
  <si>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</si>
  <si>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</si>
  <si>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</si>
  <si>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</si>
  <si>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</si>
  <si>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</si>
  <si>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</si>
  <si>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</si>
  <si>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</si>
  <si>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</si>
  <si>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</si>
  <si>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</si>
  <si>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</si>
  <si>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</si>
  <si>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</si>
  <si>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</si>
  <si>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</si>
  <si>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</si>
  <si>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</si>
  <si>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</si>
  <si>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</si>
  <si>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</si>
  <si>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</si>
  <si>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</si>
  <si>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</si>
  <si>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</si>
  <si>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</si>
  <si>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</si>
  <si>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</si>
  <si>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</si>
  <si>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</si>
  <si>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</si>
  <si>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</si>
  <si>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</si>
  <si>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</si>
  <si>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</si>
  <si>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</si>
  <si>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</si>
  <si>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</si>
  <si>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</si>
  <si>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</si>
  <si>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</si>
  <si>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</si>
  <si>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</si>
  <si>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</si>
  <si>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</si>
  <si>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</si>
  <si>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</si>
  <si>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</si>
  <si>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</si>
  <si>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</si>
  <si>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</si>
  <si>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</si>
  <si>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</si>
  <si>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</si>
  <si>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</si>
  <si>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</si>
  <si>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</si>
  <si>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</si>
  <si>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</si>
  <si>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</si>
  <si>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</si>
  <si>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</si>
  <si>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</si>
  <si>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</si>
  <si>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</si>
  <si>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</si>
  <si>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</si>
  <si>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</si>
  <si>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</si>
  <si>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</si>
  <si>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</si>
  <si>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</si>
  <si>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</si>
  <si>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</si>
  <si>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</si>
  <si>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</si>
  <si>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</si>
  <si>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</si>
  <si>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</si>
  <si>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</si>
  <si>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</si>
  <si>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</si>
  <si>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</si>
  <si>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</si>
  <si>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</si>
  <si>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</si>
  <si>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</si>
  <si>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</si>
  <si>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</si>
  <si>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</si>
  <si>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</si>
  <si>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</si>
  <si>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</si>
  <si>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</si>
  <si>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</si>
  <si>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</si>
  <si>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</si>
  <si>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</si>
  <si>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</si>
  <si>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</si>
  <si>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</si>
  <si>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</si>
  <si>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</si>
  <si>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</si>
  <si>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</si>
  <si>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</si>
  <si>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</si>
  <si>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</si>
  <si>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</si>
  <si>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</si>
  <si>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</si>
  <si>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</si>
  <si>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</si>
  <si>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</si>
  <si>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</si>
  <si>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</si>
  <si>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</si>
  <si>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</si>
  <si>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</si>
  <si>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</si>
  <si>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</si>
  <si>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</si>
  <si>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</si>
  <si>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</si>
  <si>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</si>
  <si>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</si>
  <si>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</si>
  <si>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</si>
  <si>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</si>
  <si>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</si>
  <si>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</si>
  <si>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</si>
  <si>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</si>
  <si>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</si>
  <si>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</si>
  <si>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</si>
  <si>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</si>
  <si>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</si>
  <si>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</si>
  <si>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</si>
  <si>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</si>
  <si>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</si>
  <si>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</si>
  <si>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</si>
  <si>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</si>
  <si>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</si>
  <si>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</si>
  <si>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</si>
  <si>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</si>
  <si>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</si>
  <si>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</si>
  <si>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</si>
  <si>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</si>
  <si>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</si>
  <si>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</si>
  <si>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</si>
  <si>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</si>
  <si>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</si>
  <si>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</si>
  <si>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</si>
  <si>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</si>
  <si>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</si>
  <si>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</si>
  <si>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</si>
  <si>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</si>
  <si>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</si>
  <si>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</si>
  <si>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</si>
  <si>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</si>
  <si>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</si>
  <si>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</si>
  <si>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</si>
  <si>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</si>
  <si>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</si>
  <si>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</si>
  <si>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</si>
  <si>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</si>
  <si>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</si>
  <si>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</si>
  <si>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</si>
  <si>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</si>
  <si>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</si>
  <si>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</si>
  <si>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</si>
  <si>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</si>
  <si>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</si>
  <si>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</si>
  <si>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</si>
  <si>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</si>
  <si>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</si>
  <si>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</si>
  <si>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</si>
  <si>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</si>
  <si>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</si>
  <si>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</si>
  <si>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</si>
  <si>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</si>
  <si>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</si>
  <si>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</si>
  <si>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</si>
  <si>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</si>
  <si>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</si>
  <si>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</si>
  <si>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</si>
  <si>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</si>
  <si>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</si>
  <si>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</si>
  <si>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</si>
  <si>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</si>
  <si>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</si>
  <si>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</si>
  <si>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</si>
  <si>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</si>
  <si>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</si>
  <si>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</si>
  <si>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</si>
  <si>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</si>
  <si>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</si>
  <si>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</si>
  <si>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</si>
  <si>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</si>
  <si>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</si>
  <si>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</si>
  <si>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</si>
  <si>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</si>
  <si>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</si>
  <si>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</si>
  <si>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</si>
  <si>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</si>
  <si>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</si>
  <si>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</si>
  <si>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</si>
  <si>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</si>
  <si>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</si>
  <si>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</si>
  <si>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</si>
  <si>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</si>
  <si>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</si>
  <si>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</si>
  <si>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</si>
  <si>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</si>
  <si>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</si>
  <si>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</si>
  <si>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</si>
  <si>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</si>
  <si>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</si>
  <si>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</si>
  <si>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</si>
  <si>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</si>
  <si>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</si>
  <si>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</si>
  <si>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</si>
  <si>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</si>
  <si>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</si>
  <si>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</si>
  <si>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</si>
  <si>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</si>
  <si>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</si>
  <si>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</si>
  <si>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</si>
  <si>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</si>
  <si>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</si>
  <si>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</si>
  <si>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</si>
  <si>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</si>
  <si>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</si>
  <si>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</si>
  <si>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</si>
  <si>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</si>
  <si>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</si>
  <si>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</si>
  <si>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</si>
  <si>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</si>
  <si>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</si>
  <si>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</si>
  <si>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</si>
  <si>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</si>
  <si>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</si>
  <si>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</si>
  <si>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</si>
  <si>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</si>
  <si>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</si>
  <si>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</si>
  <si>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</si>
  <si>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</si>
  <si>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</si>
  <si>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</si>
  <si>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</si>
  <si>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</si>
  <si>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</si>
  <si>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</si>
  <si>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</si>
  <si>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</si>
  <si>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</si>
  <si>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</si>
  <si>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</si>
  <si>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</si>
  <si>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</si>
  <si>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</si>
  <si>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</si>
  <si>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</si>
  <si>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</si>
  <si>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</si>
  <si>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</si>
  <si>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</si>
  <si>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</si>
  <si>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</si>
  <si>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</si>
  <si>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</si>
  <si>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</si>
  <si>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</si>
  <si>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</si>
  <si>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</si>
  <si>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</si>
  <si>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</si>
  <si>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</si>
  <si>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</si>
  <si>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</si>
  <si>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</si>
  <si>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</si>
  <si>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</si>
  <si>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</si>
  <si>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</si>
  <si>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</si>
  <si>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</si>
  <si>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</si>
  <si>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</si>
  <si>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</si>
  <si>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</si>
  <si>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</si>
  <si>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</si>
  <si>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</si>
  <si>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</si>
  <si>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</si>
  <si>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</si>
  <si>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</si>
  <si>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</si>
  <si>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</si>
  <si>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</si>
  <si>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</si>
  <si>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</si>
  <si>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</si>
  <si>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</si>
  <si>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</si>
  <si>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</si>
  <si>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</si>
  <si>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</si>
  <si>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</si>
  <si>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</si>
  <si>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</si>
  <si>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</si>
  <si>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</si>
  <si>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</si>
  <si>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</si>
  <si>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</si>
  <si>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</si>
  <si>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</si>
  <si>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</si>
  <si>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</si>
  <si>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</si>
  <si>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</si>
  <si>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</si>
  <si>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</si>
  <si>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</si>
  <si>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</si>
  <si>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</si>
  <si>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</si>
  <si>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</si>
  <si>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</si>
  <si>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</si>
  <si>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</si>
  <si>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</si>
  <si>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</si>
  <si>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</si>
  <si>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</si>
  <si>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</si>
  <si>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</si>
  <si>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</si>
  <si>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</si>
  <si>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</si>
  <si>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</si>
  <si>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</si>
  <si>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</si>
  <si>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</si>
  <si>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</si>
  <si>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</si>
  <si>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</si>
  <si>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</si>
  <si>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</si>
  <si>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</si>
  <si>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</si>
  <si>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</si>
  <si>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</si>
  <si>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</si>
  <si>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</si>
  <si>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</si>
  <si>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</si>
  <si>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</si>
  <si>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</si>
  <si>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</si>
  <si>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</si>
  <si>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</si>
  <si>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</si>
  <si>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</si>
  <si>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</si>
  <si>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</si>
  <si>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</si>
  <si>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</si>
  <si>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</si>
  <si>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</si>
  <si>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</si>
  <si>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</si>
  <si>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</si>
  <si>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</si>
  <si>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</si>
  <si>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</si>
  <si>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</si>
  <si>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</si>
  <si>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</si>
  <si>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</si>
  <si>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</si>
  <si>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</si>
  <si>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</si>
  <si>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</si>
  <si>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</si>
  <si>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</si>
  <si>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</si>
  <si>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</si>
  <si>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</si>
  <si>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</si>
  <si>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</si>
  <si>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</si>
  <si>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</si>
  <si>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</si>
  <si>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</si>
  <si>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</si>
  <si>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</si>
  <si>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</si>
  <si>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</si>
  <si>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</si>
  <si>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</si>
  <si>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</si>
  <si>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</si>
  <si>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</si>
  <si>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</si>
  <si>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</si>
  <si>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</si>
  <si>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</si>
  <si>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</si>
  <si>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</si>
  <si>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</si>
  <si>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</si>
  <si>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</si>
  <si>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</si>
  <si>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</si>
  <si>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</si>
  <si>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</si>
  <si>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</si>
  <si>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</si>
  <si>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</si>
  <si>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</si>
  <si>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</si>
  <si>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</si>
  <si>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</si>
  <si>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</si>
  <si>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</si>
  <si>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</si>
  <si>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</si>
  <si>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</si>
  <si>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</si>
  <si>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</si>
  <si>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</si>
  <si>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</si>
  <si>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</si>
  <si>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</si>
  <si>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</si>
  <si>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</si>
  <si>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</si>
  <si>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</si>
  <si>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</si>
  <si>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</si>
  <si>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</si>
  <si>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</si>
  <si>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</si>
  <si>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</si>
  <si>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</si>
  <si>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</si>
  <si>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</si>
  <si>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</si>
  <si>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</si>
  <si>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</si>
  <si>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</si>
  <si>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</si>
  <si>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</si>
  <si>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</si>
  <si>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</si>
  <si>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</si>
  <si>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</si>
  <si>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</si>
  <si>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</si>
  <si>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</si>
  <si>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</si>
  <si>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</si>
  <si>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</si>
  <si>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</si>
  <si>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</si>
  <si>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</si>
  <si>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</si>
  <si>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</si>
  <si>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</si>
  <si>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</si>
  <si>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</si>
  <si>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</si>
  <si>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</si>
  <si>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</si>
  <si>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</si>
  <si>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</si>
  <si>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</si>
  <si>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</si>
  <si>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</si>
  <si>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</si>
  <si>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</si>
  <si>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</si>
  <si>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</si>
  <si>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</si>
  <si>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</si>
  <si>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</si>
  <si>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</si>
  <si>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</si>
  <si>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</si>
  <si>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</si>
  <si>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</si>
  <si>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</si>
  <si>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</si>
  <si>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</si>
  <si>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</si>
  <si>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</si>
  <si>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</si>
  <si>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</si>
  <si>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</si>
  <si>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</si>
  <si>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</si>
  <si>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</si>
  <si>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</si>
  <si>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</si>
  <si>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</si>
  <si>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</si>
  <si>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</si>
  <si>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</si>
  <si>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</si>
  <si>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</si>
  <si>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</si>
  <si>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</si>
  <si>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</si>
  <si>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</si>
  <si>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</si>
  <si>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</si>
  <si>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</si>
  <si>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</si>
  <si>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</si>
  <si>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</si>
  <si>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</si>
  <si>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</si>
  <si>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</si>
  <si>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</si>
  <si>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</si>
  <si>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</si>
  <si>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</si>
  <si>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</si>
  <si>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</si>
  <si>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</si>
  <si>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</si>
  <si>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</si>
  <si>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</si>
  <si>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</si>
  <si>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</si>
  <si>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</si>
  <si>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</si>
  <si>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</si>
  <si>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</si>
  <si>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</si>
  <si>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</si>
  <si>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</si>
  <si>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</si>
  <si>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</si>
  <si>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</si>
  <si>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</si>
  <si>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</si>
  <si>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</si>
  <si>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</si>
  <si>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</si>
  <si>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</si>
  <si>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</si>
  <si>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</si>
  <si>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</si>
  <si>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</si>
  <si>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</si>
  <si>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</si>
  <si>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</si>
  <si>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</si>
  <si>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</si>
  <si>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</si>
  <si>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</si>
  <si>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</si>
  <si>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</si>
  <si>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</si>
  <si>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</si>
  <si>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</si>
  <si>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</si>
  <si>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</si>
  <si>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</si>
  <si>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</si>
  <si>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</si>
  <si>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</si>
  <si>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</si>
  <si>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</si>
  <si>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</si>
  <si>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</si>
  <si>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</si>
  <si>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</si>
  <si>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</si>
  <si>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</si>
  <si>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</si>
  <si>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</si>
  <si>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</si>
  <si>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</si>
  <si>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</si>
  <si>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</si>
  <si>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</si>
  <si>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</si>
  <si>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</si>
  <si>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</si>
  <si>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</si>
  <si>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</si>
  <si>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</si>
  <si>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</si>
  <si>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</si>
  <si>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</si>
  <si>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</si>
  <si>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</si>
  <si>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</si>
  <si>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</si>
  <si>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</si>
  <si>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</si>
  <si>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</si>
  <si>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</si>
  <si>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</si>
  <si>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</si>
  <si>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</si>
  <si>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</si>
  <si>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</si>
  <si>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</si>
  <si>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</si>
  <si>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</si>
  <si>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</si>
  <si>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</si>
  <si>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</si>
  <si>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</si>
  <si>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</si>
  <si>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</si>
  <si>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</si>
  <si>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</si>
  <si>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</si>
  <si>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</si>
  <si>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</si>
  <si>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</si>
  <si>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</si>
  <si>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</si>
  <si>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</si>
  <si>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</si>
  <si>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</si>
  <si>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</si>
  <si>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</si>
  <si>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</si>
  <si>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</si>
  <si>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</si>
  <si>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</si>
  <si>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</si>
  <si>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</si>
  <si>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</si>
  <si>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</si>
  <si>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</si>
  <si>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</si>
  <si>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</si>
  <si>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</si>
  <si>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</si>
  <si>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</si>
  <si>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</si>
  <si>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</si>
  <si>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</si>
  <si>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</si>
  <si>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</si>
  <si>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</si>
  <si>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</si>
  <si>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</si>
  <si>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</si>
  <si>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</si>
  <si>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</si>
  <si>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</si>
  <si>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</si>
  <si>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</si>
  <si>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</si>
  <si>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</si>
  <si>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</si>
  <si>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</si>
  <si>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</si>
  <si>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</si>
  <si>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</si>
  <si>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</si>
  <si>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</si>
  <si>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</si>
  <si>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</si>
  <si>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</si>
  <si>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</si>
  <si>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</si>
  <si>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</si>
  <si>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</si>
  <si>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</si>
  <si>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</si>
  <si>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</si>
  <si>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</si>
  <si>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</si>
  <si>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</si>
  <si>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</si>
  <si>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</si>
  <si>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</si>
  <si>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</si>
  <si>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</si>
  <si>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</si>
  <si>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</si>
  <si>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</si>
  <si>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</si>
  <si>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</si>
  <si>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</si>
  <si>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</si>
  <si>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</si>
  <si>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</si>
  <si>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</si>
  <si>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</si>
  <si>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</si>
  <si>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</si>
  <si>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</si>
  <si>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</si>
  <si>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</si>
  <si>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</si>
  <si>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</si>
  <si>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</si>
  <si>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</si>
  <si>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</si>
  <si>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</si>
  <si>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</si>
  <si>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</si>
  <si>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</si>
  <si>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</si>
  <si>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</si>
  <si>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</si>
  <si>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</si>
  <si>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</si>
  <si>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</si>
  <si>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</si>
  <si>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</si>
  <si>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</si>
  <si>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</si>
  <si>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</si>
  <si>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</si>
  <si>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</si>
  <si>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</si>
  <si>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</si>
  <si>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</si>
  <si>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</si>
  <si>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</si>
  <si>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</si>
  <si>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</si>
  <si>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</si>
  <si>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</si>
  <si>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</si>
  <si>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</si>
  <si>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</si>
  <si>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</si>
  <si>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</si>
  <si>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</si>
  <si>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</si>
  <si>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</si>
  <si>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</si>
  <si>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</si>
  <si>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</si>
  <si>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</si>
  <si>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</si>
  <si>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</si>
  <si>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</si>
  <si>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</si>
  <si>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</si>
  <si>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</si>
  <si>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</si>
  <si>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</si>
  <si>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</si>
  <si>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</si>
  <si>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</si>
  <si>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</si>
  <si>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</si>
  <si>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</si>
  <si>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</si>
  <si>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</si>
  <si>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</si>
  <si>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</si>
  <si>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</si>
  <si>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</si>
  <si>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</si>
  <si>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</si>
  <si>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</si>
  <si>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</si>
  <si>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</si>
  <si>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</si>
  <si>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</si>
  <si>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</si>
  <si>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</si>
  <si>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</si>
  <si>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</si>
  <si>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</si>
  <si>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</si>
  <si>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</si>
  <si>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</si>
  <si>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</si>
  <si>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</si>
  <si>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</si>
  <si>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</si>
  <si>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</si>
  <si>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</si>
  <si>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</si>
  <si>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</si>
  <si>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</si>
  <si>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</si>
  <si>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</si>
  <si>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</si>
  <si>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</si>
  <si>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</si>
  <si>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</si>
  <si>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</si>
  <si>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</si>
  <si>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</si>
  <si>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</si>
  <si>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</si>
  <si>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</si>
  <si>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</si>
  <si>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</si>
  <si>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</si>
  <si>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</si>
  <si>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</si>
  <si>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</si>
  <si>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</si>
  <si>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</si>
  <si>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</si>
  <si>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</si>
  <si>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</si>
  <si>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</si>
  <si>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</si>
  <si>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</si>
  <si>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</si>
  <si>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</si>
  <si>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</si>
  <si>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</si>
  <si>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</si>
  <si>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</si>
  <si>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</si>
  <si>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</si>
  <si>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</si>
  <si>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</si>
  <si>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</si>
  <si>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</si>
  <si>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</si>
  <si>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</si>
  <si>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</si>
  <si>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</si>
  <si>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</si>
  <si>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</si>
  <si>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</si>
  <si>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</si>
  <si>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</si>
  <si>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</si>
  <si>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</si>
  <si>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</si>
  <si>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</si>
  <si>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</si>
  <si>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</si>
  <si>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</si>
  <si>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</si>
  <si>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</si>
  <si>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</si>
  <si>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</si>
  <si>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</si>
  <si>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</si>
  <si>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</si>
  <si>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</si>
  <si>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</si>
  <si>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</si>
  <si>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</si>
  <si>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</si>
  <si>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</si>
  <si>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</si>
  <si>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</si>
  <si>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</si>
  <si>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</si>
  <si>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</si>
  <si>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</si>
  <si>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</si>
  <si>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</si>
  <si>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</si>
  <si>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</si>
  <si>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</si>
  <si>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</si>
  <si>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</si>
  <si>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</si>
  <si>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</si>
  <si>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</si>
  <si>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</si>
  <si>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</si>
  <si>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</si>
  <si>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</si>
  <si>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</si>
  <si>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</si>
  <si>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</si>
  <si>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</si>
  <si>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</si>
  <si>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</si>
  <si>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</si>
  <si>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</si>
  <si>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</si>
  <si>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</si>
  <si>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</si>
  <si>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</si>
  <si>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</si>
  <si>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</si>
  <si>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</si>
  <si>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</si>
  <si>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</si>
  <si>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</si>
  <si>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</si>
  <si>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</si>
  <si>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</si>
  <si>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</si>
  <si>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</si>
  <si>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</si>
  <si>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</si>
  <si>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</si>
  <si>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</si>
  <si>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</si>
  <si>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</si>
  <si>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</si>
  <si>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</si>
  <si>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</si>
  <si>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</si>
  <si>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</si>
  <si>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</si>
  <si>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</si>
  <si>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</si>
  <si>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</si>
  <si>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</si>
  <si>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</si>
  <si>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</si>
  <si>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</si>
  <si>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</si>
  <si>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</si>
  <si>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</si>
  <si>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</si>
  <si>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</si>
  <si>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</si>
  <si>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</si>
  <si>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</si>
  <si>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</si>
  <si>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</si>
  <si>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</si>
  <si>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</si>
  <si>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</si>
  <si>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</si>
  <si>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</si>
  <si>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</si>
  <si>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</si>
  <si>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</si>
  <si>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</si>
  <si>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</si>
  <si>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</si>
  <si>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</si>
  <si>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</si>
  <si>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</si>
  <si>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</si>
  <si>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</si>
  <si>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</si>
  <si>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</si>
  <si>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</si>
  <si>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</si>
  <si>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</si>
  <si>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</si>
  <si>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</si>
  <si>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</si>
  <si>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</si>
  <si>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</si>
  <si>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</si>
  <si>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</si>
  <si>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</si>
  <si>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</si>
  <si>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</si>
  <si>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</si>
  <si>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</si>
  <si>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</si>
  <si>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</si>
  <si>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</si>
  <si>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</si>
  <si>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</si>
  <si>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</si>
  <si>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</si>
  <si>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</si>
  <si>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</si>
  <si>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</si>
  <si>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</si>
  <si>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</si>
  <si>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</si>
  <si>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</si>
  <si>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</si>
  <si>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</si>
  <si>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</si>
  <si>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</si>
  <si>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</si>
  <si>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</si>
  <si>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</si>
  <si>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</si>
  <si>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</si>
  <si>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</si>
  <si>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</si>
  <si>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</si>
  <si>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</si>
  <si>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</si>
  <si>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</si>
  <si>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</si>
  <si>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</si>
  <si>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</si>
  <si>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</si>
  <si>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</si>
  <si>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</si>
  <si>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</si>
  <si>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</si>
  <si>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</si>
  <si>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</si>
  <si>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</si>
  <si>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</si>
  <si>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</si>
  <si>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</si>
  <si>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</si>
  <si>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</si>
  <si>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</si>
  <si>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</si>
  <si>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</si>
  <si>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</si>
  <si>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</si>
  <si>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</si>
  <si>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</si>
  <si>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</si>
  <si>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</si>
  <si>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</si>
  <si>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</si>
  <si>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</si>
  <si>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</si>
  <si>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</si>
  <si>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</si>
  <si>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</si>
  <si>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</si>
  <si>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</si>
  <si>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</si>
  <si>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</si>
  <si>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</si>
  <si>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</si>
  <si>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</si>
  <si>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</si>
  <si>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</si>
  <si>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</si>
  <si>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</si>
  <si>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</si>
  <si>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</si>
  <si>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</si>
  <si>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</si>
  <si>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</si>
  <si>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</si>
  <si>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</si>
  <si>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</si>
  <si>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</si>
  <si>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</si>
  <si>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</si>
  <si>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</si>
  <si>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</si>
  <si>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</si>
  <si>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</si>
  <si>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</si>
  <si>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</si>
  <si>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</si>
  <si>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</si>
  <si>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</si>
  <si>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</si>
  <si>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</si>
  <si>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</si>
  <si>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</si>
  <si>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</si>
  <si>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</si>
  <si>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</si>
  <si>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</si>
  <si>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</si>
  <si>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</si>
  <si>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</si>
  <si>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</si>
  <si>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</si>
  <si>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</si>
  <si>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</si>
  <si>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</si>
  <si>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</si>
  <si>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</si>
  <si>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</si>
  <si>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</si>
  <si>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</si>
  <si>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</si>
  <si>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</si>
  <si>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</si>
  <si>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</si>
  <si>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</si>
  <si>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</si>
  <si>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</si>
  <si>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</si>
  <si>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</si>
  <si>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</si>
  <si>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</si>
  <si>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</si>
  <si>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</si>
  <si>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</si>
  <si>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</si>
  <si>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</si>
  <si>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</si>
  <si>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</si>
  <si>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</si>
  <si>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</si>
  <si>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</si>
  <si>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</si>
  <si>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</si>
  <si>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</si>
  <si>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</si>
  <si>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</si>
  <si>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</si>
  <si>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</si>
  <si>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</si>
  <si>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</si>
  <si>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</si>
  <si>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</si>
  <si>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</si>
  <si>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</si>
  <si>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</si>
  <si>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</si>
  <si>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</si>
  <si>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</si>
  <si>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</si>
  <si>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</si>
  <si>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</si>
  <si>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</si>
  <si>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</si>
  <si>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</si>
  <si>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</si>
  <si>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</si>
  <si>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</si>
  <si>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</si>
  <si>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</si>
  <si>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</si>
  <si>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</si>
  <si>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</si>
  <si>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</si>
  <si>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</si>
  <si>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</si>
  <si>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</si>
  <si>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</si>
  <si>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</si>
  <si>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</si>
  <si>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</si>
  <si>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</si>
  <si>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</si>
  <si>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</si>
  <si>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</si>
  <si>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</si>
  <si>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</si>
  <si>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</si>
  <si>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</si>
  <si>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</si>
  <si>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</si>
  <si>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</si>
  <si>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</si>
  <si>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</si>
  <si>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</si>
  <si>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</si>
  <si>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</si>
  <si>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</si>
  <si>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</si>
  <si>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</si>
  <si>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</si>
  <si>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</si>
  <si>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</si>
  <si>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</si>
  <si>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</si>
  <si>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</si>
  <si>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</si>
  <si>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</si>
  <si>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</si>
  <si>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</si>
  <si>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</si>
  <si>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</si>
  <si>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</si>
  <si>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</si>
  <si>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</si>
  <si>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</si>
  <si>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</si>
  <si>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</si>
  <si>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</si>
  <si>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</si>
  <si>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</si>
  <si>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</si>
  <si>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</si>
  <si>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</si>
  <si>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</si>
  <si>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</si>
  <si>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</si>
  <si>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</si>
  <si>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</si>
  <si>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</si>
  <si>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</si>
  <si>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</si>
  <si>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</si>
  <si>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</si>
  <si>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</si>
  <si>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</si>
  <si>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</si>
  <si>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</si>
  <si>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</si>
  <si>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</si>
  <si>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</si>
  <si>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</si>
  <si>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</si>
  <si>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</si>
  <si>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</si>
  <si>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</si>
  <si>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</si>
  <si>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</si>
  <si>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</si>
  <si>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</si>
  <si>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</si>
  <si>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</si>
  <si>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</si>
  <si>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</si>
  <si>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</si>
  <si>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</si>
  <si>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</si>
  <si>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</si>
  <si>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</si>
  <si>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</si>
  <si>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</si>
  <si>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</si>
  <si>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</si>
  <si>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</si>
  <si>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</si>
  <si>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</si>
  <si>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</si>
  <si>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</si>
  <si>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</si>
  <si>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</si>
  <si>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</si>
  <si>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</si>
  <si>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</si>
  <si>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</si>
  <si>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</si>
  <si>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</si>
  <si>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</si>
  <si>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</si>
  <si>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</si>
  <si>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</si>
  <si>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</si>
  <si>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</si>
  <si>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</si>
  <si>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</si>
  <si>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</si>
  <si>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</si>
  <si>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</si>
  <si>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</si>
  <si>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</si>
  <si>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</si>
  <si>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</si>
  <si>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</si>
  <si>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</si>
  <si>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</si>
  <si>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</si>
  <si>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</si>
  <si>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</si>
  <si>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</si>
  <si>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</si>
  <si>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</si>
  <si>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</si>
  <si>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</si>
  <si>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</si>
  <si>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</si>
  <si>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</si>
  <si>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</si>
  <si>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</si>
  <si>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</si>
  <si>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</si>
  <si>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</si>
  <si>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</si>
  <si>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</si>
  <si>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</si>
  <si>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</si>
  <si>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</si>
  <si>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</si>
  <si>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</si>
  <si>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</si>
  <si>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</si>
  <si>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</si>
  <si>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</si>
  <si>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</si>
  <si>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</si>
  <si>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</si>
  <si>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</si>
  <si>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</si>
  <si>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</si>
  <si>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</si>
  <si>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</si>
  <si>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</si>
  <si>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</si>
  <si>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</si>
  <si>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</si>
  <si>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</si>
  <si>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</si>
  <si>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</si>
  <si>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</si>
  <si>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</si>
  <si>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</si>
  <si>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</si>
  <si>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</si>
  <si>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</si>
  <si>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</si>
  <si>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</si>
  <si>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</si>
  <si>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</si>
  <si>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</si>
  <si>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</si>
  <si>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</si>
  <si>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</si>
  <si>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</si>
  <si>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</si>
  <si>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</si>
  <si>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</si>
  <si>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</si>
  <si>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</si>
  <si>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</si>
  <si>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</si>
  <si>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</si>
  <si>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</si>
  <si>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</si>
  <si>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</si>
  <si>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</si>
  <si>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</si>
  <si>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</si>
  <si>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</si>
  <si>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</si>
  <si>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</si>
  <si>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</si>
  <si>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</si>
  <si>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</si>
  <si>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</si>
  <si>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</si>
  <si>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</si>
  <si>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</si>
  <si>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</si>
  <si>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</si>
  <si>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</si>
  <si>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</si>
  <si>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</si>
  <si>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</si>
  <si>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</si>
  <si>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</si>
  <si>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</si>
  <si>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</si>
  <si>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</si>
  <si>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</si>
  <si>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</si>
  <si>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</si>
  <si>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</si>
  <si>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</si>
  <si>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</si>
  <si>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</si>
  <si>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</si>
  <si>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</si>
  <si>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</si>
  <si>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</si>
  <si>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</si>
  <si>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</si>
  <si>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</si>
  <si>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</si>
  <si>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</si>
  <si>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</si>
  <si>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</si>
  <si>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</si>
  <si>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</si>
  <si>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</si>
  <si>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</si>
  <si>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</si>
  <si>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</si>
  <si>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</si>
  <si>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</si>
  <si>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</si>
  <si>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</si>
  <si>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</si>
  <si>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</si>
  <si>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</si>
  <si>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</si>
  <si>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</si>
  <si>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</si>
  <si>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</si>
  <si>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</si>
  <si>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</si>
  <si>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</si>
  <si>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</si>
  <si>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</si>
  <si>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</si>
  <si>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</si>
  <si>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</si>
  <si>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</si>
  <si>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</si>
  <si>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</si>
  <si>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</si>
  <si>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</si>
  <si>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</si>
  <si>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</si>
  <si>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</si>
  <si>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</si>
  <si>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</si>
  <si>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</si>
  <si>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</si>
  <si>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</si>
  <si>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</si>
  <si>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</si>
  <si>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</si>
  <si>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</si>
  <si>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</si>
  <si>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</si>
  <si>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</si>
  <si>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</si>
  <si>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</si>
  <si>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</si>
  <si>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</si>
  <si>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</si>
  <si>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</si>
  <si>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</si>
  <si>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</si>
  <si>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</si>
  <si>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</si>
  <si>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</si>
  <si>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</si>
  <si>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</si>
  <si>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</si>
  <si>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</si>
  <si>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</si>
  <si>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</si>
  <si>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</si>
  <si>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</si>
  <si>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</si>
  <si>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</si>
  <si>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</si>
  <si>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</si>
  <si>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</si>
  <si>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</si>
  <si>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</si>
  <si>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</si>
  <si>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</si>
  <si>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</si>
  <si>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</si>
  <si>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</si>
  <si>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</si>
  <si>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</si>
  <si>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</si>
  <si>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</si>
  <si>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</si>
  <si>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</si>
  <si>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</si>
  <si>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</si>
  <si>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</si>
  <si>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</si>
  <si>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</si>
  <si>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</si>
  <si>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</si>
  <si>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</si>
  <si>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</si>
  <si>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</si>
  <si>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</si>
  <si>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</si>
  <si>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</si>
  <si>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</si>
  <si>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</si>
  <si>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</si>
  <si>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</si>
  <si>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</si>
  <si>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</si>
  <si>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</si>
  <si>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</si>
  <si>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</si>
  <si>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</si>
  <si>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</si>
  <si>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</si>
  <si>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</si>
  <si>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</si>
  <si>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</si>
  <si>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</si>
  <si>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</si>
  <si>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</si>
  <si>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</si>
  <si>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</si>
  <si>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</si>
  <si>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</si>
  <si>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</si>
  <si>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</si>
  <si>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</si>
  <si>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</si>
  <si>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</si>
  <si>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</si>
  <si>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</si>
  <si>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</si>
  <si>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</si>
  <si>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</si>
  <si>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</si>
  <si>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</si>
  <si>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</si>
  <si>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</si>
  <si>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</si>
  <si>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</si>
  <si>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</si>
  <si>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</si>
  <si>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</si>
  <si>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</si>
  <si>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</si>
  <si>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</si>
  <si>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</si>
  <si>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</si>
  <si>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</si>
  <si>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</si>
  <si>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</si>
  <si>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</si>
  <si>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</si>
  <si>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</si>
  <si>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</si>
  <si>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</si>
  <si>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</si>
  <si>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</si>
  <si>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</si>
  <si>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</si>
  <si>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</si>
  <si>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</si>
  <si>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</si>
  <si>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</si>
  <si>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</si>
  <si>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</si>
  <si>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</si>
  <si>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</si>
  <si>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</si>
  <si>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</si>
  <si>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</si>
  <si>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</si>
  <si>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</si>
  <si>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</si>
  <si>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</si>
  <si>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</si>
  <si>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</si>
  <si>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</si>
  <si>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</si>
  <si>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</si>
  <si>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</si>
  <si>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</si>
  <si>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</si>
  <si>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</si>
  <si>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</si>
  <si>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</si>
  <si>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</si>
  <si>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</si>
  <si>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</si>
  <si>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</si>
  <si>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</si>
  <si>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</si>
  <si>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</si>
  <si>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</si>
  <si>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</si>
  <si>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</si>
  <si>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</si>
  <si>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</si>
  <si>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</si>
  <si>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</si>
  <si>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</si>
  <si>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</si>
  <si>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</si>
  <si>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</si>
  <si>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</si>
  <si>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</si>
  <si>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</si>
  <si>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</si>
  <si>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</si>
  <si>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</si>
  <si>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</si>
  <si>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</si>
  <si>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</si>
  <si>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</si>
  <si>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</si>
  <si>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</si>
  <si>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</si>
  <si>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</si>
  <si>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</si>
  <si>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</si>
  <si>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</si>
  <si>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</si>
  <si>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</si>
  <si>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</si>
  <si>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</si>
  <si>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</si>
  <si>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</si>
  <si>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</si>
  <si>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</si>
  <si>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</si>
  <si>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</si>
  <si>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</si>
  <si>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</si>
  <si>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</si>
  <si>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</si>
  <si>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</si>
  <si>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</si>
  <si>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</si>
  <si>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</si>
  <si>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</si>
  <si>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</si>
  <si>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</si>
  <si>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</si>
  <si>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</si>
  <si>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</si>
  <si>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</si>
  <si>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</si>
  <si>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</si>
  <si>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</si>
  <si>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</si>
  <si>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</si>
  <si>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</si>
  <si>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</si>
  <si>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</si>
  <si>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</si>
  <si>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</si>
  <si>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</si>
  <si>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</si>
  <si>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</si>
  <si>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</si>
  <si>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</si>
  <si>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</si>
  <si>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</si>
  <si>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</si>
  <si>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</si>
  <si>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</si>
  <si>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</si>
  <si>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</si>
  <si>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</si>
  <si>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</si>
  <si>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</si>
  <si>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</si>
  <si>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</si>
  <si>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</si>
  <si>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</si>
  <si>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</si>
  <si>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</si>
  <si>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</si>
  <si>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</si>
  <si>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</si>
  <si>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</si>
  <si>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</si>
  <si>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</si>
  <si>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</si>
  <si>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</si>
  <si>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</si>
  <si>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</si>
  <si>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</si>
  <si>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</si>
  <si>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</si>
  <si>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</si>
  <si>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</si>
  <si>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</si>
  <si>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</si>
  <si>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</si>
  <si>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</si>
  <si>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</si>
  <si>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</si>
  <si>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</si>
  <si>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</si>
  <si>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</si>
  <si>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</si>
  <si>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</si>
  <si>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</si>
  <si>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</si>
  <si>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</si>
  <si>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</si>
  <si>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</si>
  <si>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</si>
  <si>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</si>
  <si>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</si>
  <si>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</si>
  <si>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</si>
  <si>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</si>
  <si>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</si>
  <si>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</si>
  <si>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</si>
  <si>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</si>
  <si>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</si>
  <si>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</si>
  <si>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</si>
  <si>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</si>
  <si>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</si>
  <si>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</si>
  <si>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</si>
  <si>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</si>
  <si>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</si>
  <si>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</si>
  <si>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</si>
  <si>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</si>
  <si>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</si>
  <si>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</si>
  <si>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</si>
  <si>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</si>
  <si>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</si>
  <si>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</si>
  <si>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</si>
  <si>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</si>
  <si>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</si>
  <si>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</si>
  <si>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</si>
  <si>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</si>
  <si>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</si>
  <si>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</si>
  <si>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</si>
  <si>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</si>
  <si>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</si>
  <si>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</si>
  <si>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</si>
  <si>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</si>
  <si>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</si>
  <si>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</si>
  <si>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</si>
  <si>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</si>
  <si>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</si>
  <si>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</si>
  <si>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</si>
  <si>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</si>
  <si>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</si>
  <si>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</si>
  <si>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</si>
  <si>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</si>
  <si>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</si>
  <si>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</si>
  <si>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</si>
  <si>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</si>
  <si>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</si>
  <si>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</si>
  <si>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</si>
  <si>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</si>
  <si>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</si>
  <si>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</si>
  <si>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</si>
  <si>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</si>
  <si>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</si>
  <si>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</si>
  <si>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</si>
  <si>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</si>
  <si>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</si>
  <si>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</si>
  <si>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</si>
  <si>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</si>
  <si>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</si>
  <si>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</si>
  <si>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</si>
  <si>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</si>
  <si>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</si>
  <si>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</si>
  <si>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</si>
  <si>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</si>
  <si>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</si>
  <si>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</si>
  <si>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</si>
  <si>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</si>
  <si>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</si>
  <si>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</si>
  <si>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</si>
  <si>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</si>
  <si>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</si>
  <si>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</si>
  <si>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</si>
  <si>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</si>
  <si>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</si>
  <si>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</si>
  <si>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</si>
  <si>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</si>
  <si>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</si>
  <si>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</si>
  <si>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</si>
  <si>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</si>
  <si>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</si>
  <si>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</si>
  <si>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</si>
  <si>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</si>
  <si>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</si>
  <si>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</si>
  <si>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</si>
  <si>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</si>
  <si>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</si>
  <si>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</si>
  <si>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</si>
  <si>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</si>
  <si>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</si>
  <si>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</si>
  <si>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</si>
  <si>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</si>
  <si>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</si>
  <si>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</si>
  <si>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</si>
  <si>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</si>
  <si>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</si>
  <si>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</si>
  <si>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</si>
  <si>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</si>
  <si>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</si>
  <si>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</si>
  <si>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</si>
  <si>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</si>
  <si>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</si>
  <si>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</si>
  <si>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</si>
  <si>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</si>
  <si>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</si>
  <si>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</si>
  <si>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</si>
  <si>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</si>
  <si>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</si>
  <si>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</si>
  <si>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</si>
  <si>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</si>
  <si>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</si>
  <si>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</si>
  <si>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</si>
  <si>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</si>
  <si>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</si>
  <si>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</si>
  <si>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</si>
  <si>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</si>
  <si>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</si>
  <si>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</si>
  <si>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</si>
  <si>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</si>
  <si>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</si>
  <si>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</si>
  <si>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</si>
  <si>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</si>
  <si>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</si>
  <si>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</si>
  <si>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</si>
  <si>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</si>
  <si>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</si>
  <si>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</si>
  <si>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</si>
  <si>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</si>
  <si>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</si>
  <si>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</si>
  <si>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</si>
  <si>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</si>
  <si>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</si>
  <si>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</si>
  <si>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</si>
  <si>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</si>
  <si>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</si>
  <si>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</si>
  <si>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</si>
  <si>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</si>
  <si>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</si>
  <si>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</si>
  <si>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</si>
  <si>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</si>
  <si>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</si>
  <si>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</si>
  <si>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</si>
  <si>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</si>
  <si>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</si>
  <si>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</si>
  <si>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</si>
  <si>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</si>
  <si>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</si>
  <si>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</si>
  <si>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</si>
  <si>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</si>
  <si>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</si>
  <si>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</si>
  <si>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</si>
  <si>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</si>
  <si>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</si>
  <si>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</si>
  <si>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</si>
  <si>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</si>
  <si>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</si>
  <si>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</si>
  <si>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</si>
  <si>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</si>
  <si>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</si>
  <si>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</si>
  <si>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</si>
  <si>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</si>
  <si>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</si>
  <si>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</si>
  <si>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</si>
  <si>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</si>
  <si>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</si>
  <si>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</si>
  <si>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</si>
  <si>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</si>
  <si>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</si>
  <si>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</si>
  <si>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</si>
  <si>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</si>
  <si>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</si>
  <si>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</si>
  <si>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</si>
  <si>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</si>
  <si>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</si>
  <si>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</si>
  <si>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</si>
  <si>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</si>
  <si>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</si>
  <si>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</si>
  <si>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</si>
  <si>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</si>
  <si>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</si>
  <si>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</si>
  <si>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</si>
  <si>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</si>
  <si>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</si>
  <si>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</si>
  <si>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</si>
  <si>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</si>
  <si>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</si>
  <si>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</si>
  <si>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</si>
  <si>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</si>
  <si>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</si>
  <si>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</si>
  <si>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</si>
  <si>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</si>
  <si>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</si>
  <si>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</si>
  <si>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</si>
  <si>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</si>
  <si>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</si>
  <si>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</si>
  <si>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</si>
  <si>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</si>
  <si>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</si>
  <si>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</si>
  <si>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</si>
  <si>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</si>
  <si>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</si>
  <si>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</si>
  <si>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</si>
  <si>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</si>
  <si>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</si>
  <si>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</si>
  <si>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</si>
  <si>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</si>
  <si>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</si>
  <si>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</si>
  <si>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</si>
  <si>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</si>
  <si>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</si>
  <si>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</si>
  <si>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</si>
  <si>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</si>
  <si>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</si>
  <si>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</si>
  <si>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</si>
  <si>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</si>
  <si>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</si>
  <si>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</si>
  <si>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</si>
  <si>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</si>
  <si>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</si>
  <si>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</si>
  <si>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</si>
  <si>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</si>
  <si>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</si>
  <si>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</si>
  <si>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</si>
  <si>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</si>
  <si>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</si>
  <si>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</si>
  <si>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</si>
  <si>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</si>
  <si>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</si>
  <si>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</si>
  <si>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</si>
  <si>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</si>
  <si>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</si>
  <si>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</si>
  <si>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</si>
  <si>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</si>
  <si>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</si>
  <si>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</si>
  <si>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</si>
  <si>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</si>
  <si>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</si>
  <si>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</si>
  <si>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</si>
  <si>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</si>
  <si>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</si>
  <si>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</si>
  <si>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</si>
  <si>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</si>
  <si>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</si>
  <si>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</si>
  <si>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</si>
  <si>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</si>
  <si>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</si>
  <si>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</si>
  <si>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</si>
  <si>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</si>
  <si>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</si>
  <si>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</si>
  <si>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</si>
  <si>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</si>
  <si>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</si>
  <si>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</si>
  <si>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</si>
  <si>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</si>
  <si>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</si>
  <si>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</si>
  <si>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</si>
  <si>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</si>
  <si>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</si>
  <si>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</si>
  <si>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</si>
  <si>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</si>
  <si>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</si>
  <si>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</si>
  <si>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</si>
  <si>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</si>
  <si>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</si>
  <si>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</si>
  <si>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</si>
  <si>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</si>
  <si>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</si>
  <si>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</si>
  <si>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</si>
  <si>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</si>
  <si>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</si>
  <si>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</si>
  <si>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</si>
  <si>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</si>
  <si>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</si>
  <si>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</si>
  <si>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</si>
  <si>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</si>
  <si>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</si>
  <si>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</si>
  <si>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</si>
  <si>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</si>
  <si>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</si>
  <si>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</si>
  <si>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</si>
  <si>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</si>
  <si>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</si>
  <si>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</si>
  <si>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</si>
  <si>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</si>
  <si>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</si>
  <si>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</si>
  <si>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</si>
  <si>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</si>
  <si>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</si>
  <si>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</si>
  <si>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</si>
  <si>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</si>
  <si>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</si>
  <si>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</si>
  <si>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</si>
  <si>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</si>
  <si>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</si>
  <si>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</si>
  <si>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</si>
  <si>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</si>
  <si>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</si>
  <si>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</si>
  <si>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</si>
  <si>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</si>
  <si>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</si>
  <si>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</si>
  <si>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</si>
  <si>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</si>
  <si>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</si>
  <si>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</si>
  <si>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</si>
  <si>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</si>
  <si>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</si>
  <si>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</si>
  <si>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</si>
  <si>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</si>
  <si>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</si>
  <si>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</si>
  <si>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</si>
  <si>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</si>
  <si>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</si>
  <si>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</si>
  <si>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</si>
  <si>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</si>
  <si>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</si>
  <si>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</si>
  <si>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</si>
  <si>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</si>
  <si>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</si>
  <si>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</si>
  <si>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</si>
  <si>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</si>
  <si>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</si>
  <si>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</si>
  <si>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</si>
  <si>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</si>
  <si>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</si>
  <si>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</si>
  <si>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</si>
  <si>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</si>
  <si>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</si>
  <si>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</si>
  <si>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</si>
  <si>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</si>
  <si>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</si>
  <si>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</si>
  <si>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</si>
  <si>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</si>
  <si>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</si>
  <si>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</si>
  <si>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</si>
  <si>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</si>
  <si>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</si>
  <si>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</si>
  <si>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</si>
  <si>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</si>
  <si>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</si>
  <si>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</si>
  <si>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</si>
  <si>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</si>
  <si>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</si>
  <si>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</si>
  <si>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</si>
  <si>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</si>
  <si>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</si>
  <si>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</si>
  <si>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</si>
  <si>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</si>
  <si>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</si>
  <si>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</si>
  <si>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</si>
  <si>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</si>
  <si>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</si>
  <si>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</si>
  <si>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</si>
  <si>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</si>
  <si>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</si>
  <si>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</si>
  <si>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</si>
  <si>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</si>
  <si>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</si>
  <si>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</si>
  <si>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</si>
  <si>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</si>
  <si>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</si>
  <si>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</si>
  <si>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</si>
  <si>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</si>
  <si>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</si>
  <si>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</si>
  <si>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</si>
  <si>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</si>
  <si>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</si>
  <si>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</si>
  <si>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</si>
  <si>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</si>
  <si>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</si>
  <si>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</si>
  <si>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</si>
  <si>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</si>
  <si>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</si>
  <si>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</si>
  <si>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</si>
  <si>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</si>
  <si>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</si>
  <si>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</si>
  <si>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</si>
  <si>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</si>
  <si>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</si>
  <si>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</si>
  <si>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</si>
  <si>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</si>
  <si>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</si>
  <si>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</si>
  <si>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</si>
  <si>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</si>
  <si>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</si>
  <si>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</si>
  <si>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</si>
  <si>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</si>
  <si>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</si>
  <si>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</si>
  <si>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</si>
  <si>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</si>
  <si>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</si>
  <si>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</si>
  <si>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</si>
  <si>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</si>
  <si>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</si>
  <si>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</si>
  <si>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</si>
  <si>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</si>
  <si>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</si>
  <si>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</si>
  <si>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</si>
  <si>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</si>
  <si>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</si>
  <si>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</si>
  <si>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</si>
  <si>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</si>
  <si>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</si>
  <si>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</si>
  <si>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</si>
  <si>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</si>
  <si>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</si>
  <si>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</si>
  <si>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</si>
  <si>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</si>
  <si>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</si>
  <si>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</si>
  <si>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</si>
  <si>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</si>
  <si>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</si>
  <si>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</si>
  <si>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</si>
  <si>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</si>
  <si>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</si>
  <si>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</si>
  <si>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</si>
  <si>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</si>
  <si>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</si>
  <si>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</si>
  <si>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</si>
  <si>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</si>
  <si>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</si>
  <si>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</si>
  <si>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</si>
  <si>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</si>
  <si>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</si>
  <si>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</si>
  <si>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</si>
  <si>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</si>
  <si>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</si>
  <si>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</si>
  <si>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</si>
  <si>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</si>
  <si>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</si>
  <si>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</si>
  <si>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</si>
  <si>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</si>
  <si>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</si>
  <si>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</si>
  <si>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</si>
  <si>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</si>
  <si>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</si>
  <si>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</si>
  <si>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</si>
  <si>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</si>
  <si>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</si>
  <si>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</si>
  <si>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</si>
  <si>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</si>
  <si>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</si>
  <si>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</si>
  <si>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</si>
  <si>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</si>
  <si>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</si>
  <si>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</si>
  <si>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</si>
  <si>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</si>
  <si>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</si>
  <si>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</si>
  <si>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</si>
  <si>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</si>
  <si>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</si>
  <si>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</si>
  <si>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</si>
  <si>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</si>
  <si>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</si>
  <si>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</si>
  <si>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</si>
  <si>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</si>
  <si>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</si>
  <si>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</si>
  <si>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</si>
  <si>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</si>
  <si>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</si>
  <si>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</si>
  <si>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</si>
  <si>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</si>
  <si>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</si>
  <si>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</si>
  <si>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</si>
  <si>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</si>
  <si>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</si>
  <si>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</si>
  <si>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</si>
  <si>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</si>
  <si>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</si>
  <si>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</si>
  <si>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</si>
  <si>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</si>
  <si>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</si>
  <si>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</si>
  <si>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</si>
  <si>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</si>
  <si>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</si>
  <si>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</si>
  <si>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</si>
  <si>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</si>
  <si>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</si>
  <si>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</si>
  <si>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</si>
  <si>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</si>
  <si>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</si>
  <si>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</si>
  <si>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</si>
  <si>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</si>
  <si>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</si>
  <si>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</si>
  <si>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</si>
  <si>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</si>
  <si>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</si>
  <si>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</si>
  <si>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</si>
  <si>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</si>
  <si>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</si>
  <si>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</si>
  <si>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</si>
  <si>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</si>
  <si>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</si>
  <si>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</si>
  <si>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</si>
  <si>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</si>
  <si>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</si>
  <si>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</si>
  <si>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</si>
  <si>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</si>
  <si>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</si>
  <si>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</si>
  <si>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</si>
  <si>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</si>
  <si>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</si>
  <si>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</si>
  <si>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</si>
  <si>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</si>
  <si>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</si>
  <si>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</si>
  <si>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</si>
  <si>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</si>
  <si>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</si>
  <si>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</si>
  <si>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</si>
  <si>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</si>
  <si>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</si>
  <si>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</si>
  <si>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</si>
  <si>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</si>
  <si>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</si>
  <si>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</si>
  <si>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</si>
  <si>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</si>
  <si>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</si>
  <si>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</si>
  <si>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</si>
  <si>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</si>
  <si>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</si>
  <si>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</si>
  <si>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</si>
  <si>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</si>
  <si>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</si>
  <si>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</si>
  <si>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</si>
  <si>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</si>
  <si>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</si>
  <si>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</si>
  <si>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</si>
  <si>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</si>
  <si>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</si>
  <si>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</si>
  <si>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</si>
  <si>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</si>
  <si>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</si>
  <si>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</si>
  <si>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</si>
  <si>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</si>
  <si>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</si>
  <si>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</si>
  <si>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</si>
  <si>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</si>
  <si>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</si>
  <si>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</si>
  <si>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</si>
  <si>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</si>
  <si>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</si>
  <si>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</si>
  <si>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</si>
  <si>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</si>
  <si>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</si>
  <si>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</si>
  <si>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</si>
  <si>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</si>
  <si>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</si>
  <si>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</si>
  <si>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</si>
  <si>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</si>
  <si>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</si>
  <si>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</si>
  <si>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</si>
  <si>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</si>
  <si>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</si>
  <si>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</si>
  <si>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</si>
  <si>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</si>
  <si>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</si>
  <si>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</si>
  <si>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</si>
  <si>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</si>
  <si>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</si>
  <si>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</si>
  <si>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</si>
  <si>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</si>
  <si>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</si>
  <si>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</si>
  <si>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</si>
  <si>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</si>
  <si>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</si>
  <si>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</si>
  <si>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</si>
  <si>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</si>
  <si>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</si>
  <si>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</si>
  <si>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</si>
  <si>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</si>
  <si>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</si>
  <si>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</si>
  <si>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</si>
  <si>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</si>
  <si>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</si>
  <si>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</si>
  <si>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</si>
  <si>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</si>
  <si>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</si>
  <si>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</si>
  <si>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</si>
  <si>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</si>
  <si>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</si>
  <si>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</si>
  <si>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</si>
  <si>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</si>
  <si>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</si>
  <si>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</si>
  <si>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</si>
  <si>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</si>
  <si>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</si>
  <si>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</si>
  <si>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</si>
  <si>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</si>
  <si>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</si>
  <si>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</si>
  <si>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</si>
  <si>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</si>
  <si>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</si>
  <si>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</si>
  <si>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</si>
  <si>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</si>
  <si>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</si>
  <si>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</si>
  <si>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</si>
  <si>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</si>
  <si>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</si>
  <si>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</si>
  <si>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</si>
  <si>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</si>
  <si>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</si>
  <si>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</si>
  <si>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</si>
  <si>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</si>
  <si>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</si>
  <si>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</si>
  <si>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</si>
  <si>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</si>
  <si>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</si>
  <si>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</si>
  <si>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</si>
  <si>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</si>
  <si>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</si>
  <si>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</si>
  <si>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</si>
  <si>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</si>
  <si>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</si>
  <si>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</si>
  <si>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</si>
  <si>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</si>
  <si>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</si>
  <si>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</si>
  <si>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</si>
  <si>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</si>
  <si>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</si>
  <si>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</si>
  <si>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</si>
  <si>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</si>
  <si>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</si>
  <si>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</si>
  <si>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</si>
  <si>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</si>
  <si>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</si>
  <si>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</si>
  <si>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</si>
  <si>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</si>
  <si>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</si>
  <si>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</si>
  <si>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</si>
  <si>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</si>
  <si>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</si>
  <si>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</si>
  <si>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</si>
  <si>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</si>
  <si>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</si>
  <si>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</si>
  <si>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</si>
  <si>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</si>
  <si>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</si>
  <si>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</si>
  <si>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</si>
  <si>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</si>
  <si>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</si>
  <si>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</si>
  <si>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</si>
  <si>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</si>
  <si>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</si>
  <si>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</si>
  <si>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</si>
  <si>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</si>
  <si>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</si>
  <si>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</si>
  <si>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ET-10 8MM/16D Pre Foam Border 23 CM Height</t>
  </si>
  <si>
    <t>SFG-FRBNET-BOR-72X33X10</t>
  </si>
  <si>
    <t>Restonic Hotel Motel Bonnell ET Border 72X33X10</t>
  </si>
  <si>
    <t>SFG-FRBNET-BOR-72X39X10</t>
  </si>
  <si>
    <t>Restonic Hotel Motel Bonnell ET Border 72X39X10</t>
  </si>
  <si>
    <t>SFG-FRBNET-BOR-72X45X10</t>
  </si>
  <si>
    <t>Restonic Hotel Motel Bonnell ET Border 72X45X10</t>
  </si>
  <si>
    <t>SFG-FRBNET-BOR-72X51X10</t>
  </si>
  <si>
    <t>Restonic Hotel Motel Bonnell ET Border 72X51X10</t>
  </si>
  <si>
    <t>SFG-FRBNET-BOR-72X54X10</t>
  </si>
  <si>
    <t>Restonic Hotel Motel Bonnell ET Border 72X54X10</t>
  </si>
  <si>
    <t>SFG-FRBNET-BOR-72X57X10</t>
  </si>
  <si>
    <t>Restonic Hotel Motel Bonnell ET Border 72X57X10</t>
  </si>
  <si>
    <t>SFG-FRBNET-BOR-72X63X10</t>
  </si>
  <si>
    <t>Restonic Hotel Motel Bonnell ET Border 72X63X10</t>
  </si>
  <si>
    <t>SFG-FRBNET-BOR-72X69X10</t>
  </si>
  <si>
    <t>Restonic Hotel Motel Bonnell ET Border 72X69X10</t>
  </si>
  <si>
    <t>SFG-FRBNET-BOR-75X33X10</t>
  </si>
  <si>
    <t>Restonic Hotel Motel Bonnell ET Border 75X33X10</t>
  </si>
  <si>
    <t>SFG-FRBNET-BOR-75X39X10</t>
  </si>
  <si>
    <t>Restonic Hotel Motel Bonnell ET Border 75X39X10</t>
  </si>
  <si>
    <t>SFG-FRBNET-BOR-75X45X10</t>
  </si>
  <si>
    <t>Restonic Hotel Motel Bonnell ET Border 75X45X10</t>
  </si>
  <si>
    <t>SFG-FRBNET-BOR-75X51X10</t>
  </si>
  <si>
    <t>Restonic Hotel Motel Bonnell ET Border 75X51X10</t>
  </si>
  <si>
    <t>SFG-FRBNET-BOR-75X54X10</t>
  </si>
  <si>
    <t>Restonic Hotel Motel Bonnell ET Border 75X54X10</t>
  </si>
  <si>
    <t>SFG-FRBNET-BOR-75X57X10</t>
  </si>
  <si>
    <t>Restonic Hotel Motel Bonnell ET Border 75X57X10</t>
  </si>
  <si>
    <t>Restonic Hotel Motel Bonnell ET Border 75X63X10</t>
  </si>
  <si>
    <t>SFG-FRBNET-BOR-75X63X10</t>
  </si>
  <si>
    <t>SFG-FRBNET-BOR-75X69X10</t>
  </si>
  <si>
    <t>Restonic Hotel Motel Bonnell ET Border 75X69X10</t>
  </si>
  <si>
    <t>SFG-FRBNET-BOR-78X33X10</t>
  </si>
  <si>
    <t>Restonic Hotel Motel Bonnell ET Border 78X33X10</t>
  </si>
  <si>
    <t>SFG-FRBNET-BOR-78X39X10</t>
  </si>
  <si>
    <t>Restonic Hotel Motel Bonnell ET Border 78X39X10</t>
  </si>
  <si>
    <t>SFG-FRBNET-BOR-78X45X10</t>
  </si>
  <si>
    <t>Restonic Hotel Motel Bonnell ET Border 78X45X10</t>
  </si>
  <si>
    <t>SFG-FRBNET-BOR-78X51X10</t>
  </si>
  <si>
    <t>Restonic Hotel Motel Bonnell ET Border 78X51X10</t>
  </si>
  <si>
    <t>SFG-FRBNET-BOR-78X54X10</t>
  </si>
  <si>
    <t>Restonic Hotel Motel Bonnell ET Border 78X54X10</t>
  </si>
  <si>
    <t>SFG-FRBNET-BOR-78X57X10</t>
  </si>
  <si>
    <t>Restonic Hotel Motel Bonnell ET Border 78X57X10</t>
  </si>
  <si>
    <t>SFG-FRBNET-BOR-78X63X10</t>
  </si>
  <si>
    <t>Restonic Hotel Motel Bonnell ET Border 78X63X10</t>
  </si>
  <si>
    <t>SFG-FRBNET-BOR-78X69X10</t>
  </si>
  <si>
    <t>Restonic Hotel Motel Bonnell ET Border 78X69X10</t>
  </si>
  <si>
    <t>SFG-FRBNET-BOR-80X33X10</t>
  </si>
  <si>
    <t>Restonic Hotel Motel Bonnell ET Border 80X33X10</t>
  </si>
  <si>
    <t>SFG-FRBNET-BOR-80X39X10</t>
  </si>
  <si>
    <t>Restonic Hotel Motel Bonnell ET Border 80X39X10</t>
  </si>
  <si>
    <t>SFG-FRBNET-BOR-80X45X10</t>
  </si>
  <si>
    <t>Restonic Hotel Motel Bonnell ET Border 80X45X10</t>
  </si>
  <si>
    <t>SFG-FRBNET-BOR-80X51X10</t>
  </si>
  <si>
    <t>Restonic Hotel Motel Bonnell ET Border 80X51X10</t>
  </si>
  <si>
    <t>SFG-FRBNET-BOR-80X54X10</t>
  </si>
  <si>
    <t>Restonic Hotel Motel Bonnell ET Border 80X54X10</t>
  </si>
  <si>
    <t>SFG-FRBNET-BOR-80X57X10</t>
  </si>
  <si>
    <t>Restonic Hotel Motel Bonnell ET Border 80X57X10</t>
  </si>
  <si>
    <t>SFG-FRBNET-BOR-80X63X10</t>
  </si>
  <si>
    <t>Restonic Hotel Motel Bonnell ET Border 80X63X10</t>
  </si>
  <si>
    <t>SFG-FRBNET-BOR-80X69X10</t>
  </si>
  <si>
    <t>Restonic Hotel Motel Bonnell ET Border 80X69X10</t>
  </si>
  <si>
    <t>SFG-FRBNET-BOR-84X33X10</t>
  </si>
  <si>
    <t>Restonic Hotel Motel Bonnell ET Border 84X33X10</t>
  </si>
  <si>
    <t>SFG-FRBNET-BOR-84X39X10</t>
  </si>
  <si>
    <t>Restonic Hotel Motel Bonnell ET Border 84X39X10</t>
  </si>
  <si>
    <t>SFG-FRBNET-BOR-84X45X10</t>
  </si>
  <si>
    <t>Restonic Hotel Motel Bonnell ET Border 84X45X10</t>
  </si>
  <si>
    <t>SFG-FRBNET-BOR-84X51X10</t>
  </si>
  <si>
    <t>Restonic Hotel Motel Bonnell ET Border 84X51X10</t>
  </si>
  <si>
    <t>SFG-FRBNET-BOR-84X54X10</t>
  </si>
  <si>
    <t>Restonic Hotel Motel Bonnell ET Border 84X54X10</t>
  </si>
  <si>
    <t>SFG-FRBNET-BOR-84X57X10</t>
  </si>
  <si>
    <t>Restonic Hotel Motel Bonnell ET Border 84X57X10</t>
  </si>
  <si>
    <t>SFG-FRBNET-BOR-84X63X10</t>
  </si>
  <si>
    <t>Restonic Hotel Motel Bonnell ET Border 84X63X10</t>
  </si>
  <si>
    <t>SFG-FRBNET-BOR-84X69X10</t>
  </si>
  <si>
    <t>Restonic Hotel Motel Bonnell ET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</si>
</sst>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6" sqref="B16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E6" sqref="E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42578125" bestFit="1" customWidth="1"/>
    <col min="19" max="19" width="5.28515625" bestFit="1" customWidth="1"/>
    <col min="20" max="20" width="8.42578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8.42578125" bestFit="1" customWidth="1"/>
    <col min="33" max="33" width="9" bestFit="1" customWidth="1"/>
    <col min="34" max="35" width="12" bestFit="1" customWidth="1"/>
    <col min="36" max="37" width="8.42578125" bestFit="1" customWidth="1"/>
    <col min="38" max="38" width="12" bestFit="1" customWidth="1"/>
    <col min="39" max="39" width="10" bestFit="1" customWidth="1"/>
    <col min="40" max="43" width="12" bestFit="1" customWidth="1"/>
    <col min="44" max="46" width="8.4257812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SFG-FRBNET-BOR-72X33X10</v>
      </c>
      <c r="G2" s="16" t="str">
        <f>E2</f>
        <v>Restonic Hotel Motel Bonnell ET Border 72X33X10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72X33X10</v>
      </c>
      <c r="Y2" s="30" t="str">
        <f>LEFT(X2,2)</f>
        <v>72</v>
      </c>
      <c r="Z2" s="30" t="str">
        <f>MID(X2,4,2)</f>
        <v>33</v>
      </c>
      <c r="AA2" s="30" t="str">
        <f>RIGHT(X2,2)</f>
        <v>10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6">
        <f>SUM(AH2:AH9)</f>
        <v>135.75705773921914</v>
      </c>
      <c r="AJ2" s="46">
        <f>ROUND(AI2,3)</f>
        <v>135.75700000000001</v>
      </c>
      <c r="AK2" s="46">
        <f>AJ2</f>
        <v>135.75700000000001</v>
      </c>
      <c r="AL2" s="46">
        <f>+AK2+AQ2</f>
        <v>152.55679299300002</v>
      </c>
      <c r="AM2" s="46">
        <f>+SUM(((AK2*3%*18%)))</f>
        <v>0.73308779999999996</v>
      </c>
      <c r="AN2" s="46">
        <f t="shared" ref="AN2" si="1">+SUM(((AK2*14.33%*53%)))</f>
        <v>10.310608393000001</v>
      </c>
      <c r="AO2" s="46">
        <f t="shared" ref="AO2" si="2">+SUM(((AK2*5.92%*53%)))</f>
        <v>4.2595116320000006</v>
      </c>
      <c r="AP2" s="46">
        <f t="shared" ref="AP2" si="3">+SUM(((AK2*2.08%*53%)))</f>
        <v>1.4965851680000002</v>
      </c>
      <c r="AQ2" s="46">
        <f>SUM(AM2:AP2)</f>
        <v>16.799792993000001</v>
      </c>
      <c r="AR2" s="47">
        <f>ROUNDUP(AL2,0)</f>
        <v>153</v>
      </c>
      <c r="AS2" s="32">
        <f>AK2</f>
        <v>135.75700000000001</v>
      </c>
      <c r="AT2" s="31">
        <f>AR2</f>
        <v>153</v>
      </c>
    </row>
    <row r="3" spans="1:46">
      <c r="A3" s="38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SFG-FRBNET-BOR-72X33X10</v>
      </c>
      <c r="E3" s="16" t="str">
        <f t="shared" si="4"/>
        <v>Restonic Hotel Motel Bonnell ET Border 72X33X10</v>
      </c>
      <c r="F3" s="16" t="str">
        <f t="shared" si="4"/>
        <v>SFG-FRBNET-BOR-72X33X10</v>
      </c>
      <c r="G3" s="16" t="str">
        <f t="shared" si="4"/>
        <v>Restonic Hotel Motel Bonnell ET Border 72X33X10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72X33X10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10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2">
        <f t="shared" ref="AS3:AS9" si="9">AS2</f>
        <v>135.75700000000001</v>
      </c>
      <c r="AT3" s="31">
        <f t="shared" ref="AT3:AT9" si="10">AT2</f>
        <v>153</v>
      </c>
    </row>
    <row r="4" spans="1:46">
      <c r="A4" s="3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SFG-FRBNET-BOR-72X33X10</v>
      </c>
      <c r="E4" s="16" t="str">
        <f t="shared" si="4"/>
        <v>Restonic Hotel Motel Bonnell ET Border 72X33X10</v>
      </c>
      <c r="F4" s="16" t="str">
        <f t="shared" si="4"/>
        <v>SFG-FRBNET-BOR-72X33X10</v>
      </c>
      <c r="G4" s="16" t="str">
        <f t="shared" si="4"/>
        <v>Restonic Hotel Motel Bonnell ET Border 72X33X10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18712</v>
      </c>
      <c r="R4" s="35" t="s">
        <v>34279</v>
      </c>
      <c r="S4" s="35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72X33X10</v>
      </c>
      <c r="Y4" s="30" t="str">
        <f t="shared" si="6"/>
        <v>72</v>
      </c>
      <c r="Z4" s="30" t="str">
        <f t="shared" si="7"/>
        <v>33</v>
      </c>
      <c r="AA4" s="30" t="str">
        <f t="shared" si="8"/>
        <v>10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20.07128427</v>
      </c>
      <c r="AH4" s="19">
        <f t="shared" si="0"/>
        <v>108.60571918497001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2">
        <f t="shared" si="9"/>
        <v>135.75700000000001</v>
      </c>
      <c r="AT4" s="31">
        <f t="shared" si="10"/>
        <v>153</v>
      </c>
    </row>
    <row r="5" spans="1:46">
      <c r="A5" s="3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SFG-FRBNET-BOR-72X33X10</v>
      </c>
      <c r="E5" s="16" t="str">
        <f t="shared" si="4"/>
        <v>Restonic Hotel Motel Bonnell ET Border 72X33X10</v>
      </c>
      <c r="F5" s="16" t="str">
        <f t="shared" si="4"/>
        <v>SFG-FRBNET-BOR-72X33X10</v>
      </c>
      <c r="G5" s="16" t="str">
        <f t="shared" si="4"/>
        <v>Restonic Hotel Motel Bonnell ET Border 72X33X10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72X33X10</v>
      </c>
      <c r="Y5" s="30" t="str">
        <f t="shared" si="6"/>
        <v>72</v>
      </c>
      <c r="Z5" s="30" t="str">
        <f t="shared" si="7"/>
        <v>33</v>
      </c>
      <c r="AA5" s="30" t="str">
        <f t="shared" si="8"/>
        <v>10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2">
        <f t="shared" si="9"/>
        <v>135.75700000000001</v>
      </c>
      <c r="AT5" s="31">
        <f t="shared" si="10"/>
        <v>153</v>
      </c>
    </row>
    <row r="6" spans="1:46">
      <c r="A6" s="3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SFG-FRBNET-BOR-72X33X10</v>
      </c>
      <c r="E6" s="16" t="str">
        <f t="shared" si="4"/>
        <v>Restonic Hotel Motel Bonnell ET Border 72X33X10</v>
      </c>
      <c r="F6" s="16" t="str">
        <f t="shared" si="4"/>
        <v>SFG-FRBNET-BOR-72X33X10</v>
      </c>
      <c r="G6" s="16" t="str">
        <f t="shared" si="4"/>
        <v>Restonic Hotel Motel Bonnell ET Border 72X33X10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72X33X10</v>
      </c>
      <c r="Y6" s="30" t="str">
        <f t="shared" si="6"/>
        <v>72</v>
      </c>
      <c r="Z6" s="30" t="str">
        <f t="shared" si="7"/>
        <v>33</v>
      </c>
      <c r="AA6" s="30" t="str">
        <f t="shared" si="8"/>
        <v>10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2">
        <f t="shared" si="9"/>
        <v>135.75700000000001</v>
      </c>
      <c r="AT6" s="31">
        <f t="shared" si="10"/>
        <v>153</v>
      </c>
    </row>
    <row r="7" spans="1:46">
      <c r="A7" s="3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SFG-FRBNET-BOR-72X33X10</v>
      </c>
      <c r="E7" s="16" t="str">
        <f t="shared" si="4"/>
        <v>Restonic Hotel Motel Bonnell ET Border 72X33X10</v>
      </c>
      <c r="F7" s="16" t="str">
        <f t="shared" si="4"/>
        <v>SFG-FRBNET-BOR-72X33X10</v>
      </c>
      <c r="G7" s="16" t="str">
        <f t="shared" si="4"/>
        <v>Restonic Hotel Motel Bonnell ET Border 72X33X10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72X33X10</v>
      </c>
      <c r="Y7" s="30" t="str">
        <f t="shared" si="6"/>
        <v>72</v>
      </c>
      <c r="Z7" s="30" t="str">
        <f t="shared" si="7"/>
        <v>33</v>
      </c>
      <c r="AA7" s="30" t="str">
        <f t="shared" si="8"/>
        <v>10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2">
        <f t="shared" si="9"/>
        <v>135.75700000000001</v>
      </c>
      <c r="AT7" s="31">
        <f t="shared" si="10"/>
        <v>153</v>
      </c>
    </row>
    <row r="8" spans="1:46">
      <c r="A8" s="3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SFG-FRBNET-BOR-72X33X10</v>
      </c>
      <c r="E8" s="16" t="str">
        <f t="shared" si="4"/>
        <v>Restonic Hotel Motel Bonnell ET Border 72X33X10</v>
      </c>
      <c r="F8" s="16" t="str">
        <f t="shared" si="4"/>
        <v>SFG-FRBNET-BOR-72X33X10</v>
      </c>
      <c r="G8" s="16" t="str">
        <f t="shared" si="4"/>
        <v>Restonic Hotel Motel Bonnell ET Border 72X33X10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0.92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72X33X10</v>
      </c>
      <c r="Y8" s="30" t="str">
        <f t="shared" si="6"/>
        <v>72</v>
      </c>
      <c r="Z8" s="30" t="str">
        <f t="shared" si="7"/>
        <v>33</v>
      </c>
      <c r="AA8" s="30" t="str">
        <f t="shared" si="8"/>
        <v>10</v>
      </c>
      <c r="AB8" s="19" t="str">
        <f t="shared" si="11"/>
        <v>72</v>
      </c>
      <c r="AC8" s="19" t="str">
        <f t="shared" si="11"/>
        <v>33</v>
      </c>
      <c r="AF8" s="21">
        <f t="shared" si="12"/>
        <v>0.92</v>
      </c>
      <c r="AG8" s="25">
        <f>VLOOKUP(Q8,'SFG-RM'!A:B,2,0)</f>
        <v>9.3094552894011979</v>
      </c>
      <c r="AH8" s="19">
        <f t="shared" si="0"/>
        <v>8.5646988662491026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2">
        <f t="shared" si="9"/>
        <v>135.75700000000001</v>
      </c>
      <c r="AT8" s="31">
        <f t="shared" si="10"/>
        <v>153</v>
      </c>
    </row>
    <row r="9" spans="1:46">
      <c r="A9" s="38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SFG-FRBNET-BOR-72X33X10</v>
      </c>
      <c r="E9" s="16" t="str">
        <f t="shared" si="4"/>
        <v>Restonic Hotel Motel Bonnell ET Border 72X33X10</v>
      </c>
      <c r="F9" s="16" t="str">
        <f t="shared" si="4"/>
        <v>SFG-FRBNET-BOR-72X33X10</v>
      </c>
      <c r="G9" s="16" t="str">
        <f t="shared" si="4"/>
        <v>Restonic Hotel Motel Bonnell ET Border 72X33X10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72X33X10</v>
      </c>
      <c r="Y9" s="30" t="str">
        <f t="shared" si="6"/>
        <v>72</v>
      </c>
      <c r="Z9" s="30" t="str">
        <f t="shared" si="7"/>
        <v>33</v>
      </c>
      <c r="AA9" s="30" t="str">
        <f t="shared" si="8"/>
        <v>10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2">
        <f t="shared" si="9"/>
        <v>135.75700000000001</v>
      </c>
      <c r="AT9" s="31">
        <f t="shared" si="10"/>
        <v>153</v>
      </c>
    </row>
    <row r="11" spans="1:46">
      <c r="A11" s="38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SFG-FRBNET-BOR-72X39X10</v>
      </c>
      <c r="G11" s="16" t="str">
        <f>E11</f>
        <v>Restonic Hotel Motel Bonnell ET Border 72X39X10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5" t="s">
        <v>1659</v>
      </c>
      <c r="R11" s="35" t="s">
        <v>1660</v>
      </c>
      <c r="S11" s="35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72X39X10</v>
      </c>
      <c r="Y11" s="30" t="str">
        <f>LEFT(X11,2)</f>
        <v>72</v>
      </c>
      <c r="Z11" s="30" t="str">
        <f>MID(X11,4,2)</f>
        <v>39</v>
      </c>
      <c r="AA11" s="30" t="str">
        <f>RIGHT(X11,2)</f>
        <v>10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6">
        <f>SUM(AH11:AH18)</f>
        <v>141.85872815729908</v>
      </c>
      <c r="AJ11" s="46">
        <f>ROUND(AI11,3)</f>
        <v>141.85900000000001</v>
      </c>
      <c r="AK11" s="46">
        <f>AJ11</f>
        <v>141.85900000000001</v>
      </c>
      <c r="AL11" s="46">
        <f>+AK11+AQ11</f>
        <v>159.413909391</v>
      </c>
      <c r="AM11" s="46">
        <f>+SUM(((AK11*3%*18%)))</f>
        <v>0.76603860000000001</v>
      </c>
      <c r="AN11" s="46">
        <f t="shared" ref="AN11" si="14">+SUM(((AK11*14.33%*53%)))</f>
        <v>10.774049191000003</v>
      </c>
      <c r="AO11" s="46">
        <f t="shared" ref="AO11" si="15">+SUM(((AK11*5.92%*53%)))</f>
        <v>4.450967984</v>
      </c>
      <c r="AP11" s="46">
        <f t="shared" ref="AP11" si="16">+SUM(((AK11*2.08%*53%)))</f>
        <v>1.5638536160000003</v>
      </c>
      <c r="AQ11" s="46">
        <f>SUM(AM11:AP11)</f>
        <v>17.554909391000002</v>
      </c>
      <c r="AR11" s="47">
        <f>ROUNDUP(AL11,0)</f>
        <v>160</v>
      </c>
      <c r="AS11" s="37">
        <f>AK11</f>
        <v>141.85900000000001</v>
      </c>
      <c r="AT11" s="31">
        <f>AR11</f>
        <v>160</v>
      </c>
    </row>
    <row r="12" spans="1:46">
      <c r="A12" s="38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SFG-FRBNET-BOR-72X39X10</v>
      </c>
      <c r="E12" s="16" t="str">
        <f t="shared" si="17"/>
        <v>Restonic Hotel Motel Bonnell ET Border 72X39X10</v>
      </c>
      <c r="F12" s="16" t="str">
        <f t="shared" si="17"/>
        <v>SFG-FRBNET-BOR-72X39X10</v>
      </c>
      <c r="G12" s="16" t="str">
        <f t="shared" si="17"/>
        <v>Restonic Hotel Motel Bonnell ET Border 72X39X10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5" t="s">
        <v>698</v>
      </c>
      <c r="R12" s="35" t="s">
        <v>699</v>
      </c>
      <c r="S12" s="35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72X39X10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10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37">
        <f t="shared" ref="AS12:AT18" si="22">AS11</f>
        <v>141.85900000000001</v>
      </c>
      <c r="AT12" s="31">
        <f t="shared" si="22"/>
        <v>160</v>
      </c>
    </row>
    <row r="13" spans="1:46">
      <c r="A13" s="38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SFG-FRBNET-BOR-72X39X10</v>
      </c>
      <c r="E13" s="16" t="str">
        <f t="shared" si="23"/>
        <v>Restonic Hotel Motel Bonnell ET Border 72X39X10</v>
      </c>
      <c r="F13" s="16" t="str">
        <f t="shared" si="23"/>
        <v>SFG-FRBNET-BOR-72X39X10</v>
      </c>
      <c r="G13" s="16" t="str">
        <f t="shared" si="23"/>
        <v>Restonic Hotel Motel Bonnell ET Border 72X39X10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5" t="s">
        <v>18712</v>
      </c>
      <c r="R13" s="35" t="s">
        <v>34279</v>
      </c>
      <c r="S13" s="35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72X39X10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10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20.07128427</v>
      </c>
      <c r="AH13" s="19">
        <f t="shared" si="13"/>
        <v>114.70738960304999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37">
        <f t="shared" si="22"/>
        <v>141.85900000000001</v>
      </c>
      <c r="AT13" s="31">
        <f t="shared" si="22"/>
        <v>160</v>
      </c>
    </row>
    <row r="14" spans="1:46">
      <c r="A14" s="38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SFG-FRBNET-BOR-72X39X10</v>
      </c>
      <c r="E14" s="16" t="str">
        <f t="shared" si="26"/>
        <v>Restonic Hotel Motel Bonnell ET Border 72X39X10</v>
      </c>
      <c r="F14" s="16" t="str">
        <f t="shared" si="26"/>
        <v>SFG-FRBNET-BOR-72X39X10</v>
      </c>
      <c r="G14" s="16" t="str">
        <f t="shared" si="26"/>
        <v>Restonic Hotel Motel Bonnell ET Border 72X39X10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5" t="s">
        <v>1964</v>
      </c>
      <c r="R14" s="35" t="s">
        <v>1965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72X39X10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10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5.9957000000000003</v>
      </c>
      <c r="AH14" s="19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37">
        <f t="shared" si="22"/>
        <v>141.85900000000001</v>
      </c>
      <c r="AT14" s="31">
        <f t="shared" si="22"/>
        <v>160</v>
      </c>
    </row>
    <row r="15" spans="1:46">
      <c r="A15" s="38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SFG-FRBNET-BOR-72X39X10</v>
      </c>
      <c r="E15" s="16" t="str">
        <f t="shared" si="28"/>
        <v>Restonic Hotel Motel Bonnell ET Border 72X39X10</v>
      </c>
      <c r="F15" s="16" t="str">
        <f t="shared" si="28"/>
        <v>SFG-FRBNET-BOR-72X39X10</v>
      </c>
      <c r="G15" s="16" t="str">
        <f t="shared" si="28"/>
        <v>Restonic Hotel Motel Bonnell ET Border 72X39X10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5" t="s">
        <v>459</v>
      </c>
      <c r="R15" s="35" t="s">
        <v>460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72X39X10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10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37">
        <f t="shared" si="22"/>
        <v>141.85900000000001</v>
      </c>
      <c r="AT15" s="31">
        <f t="shared" si="22"/>
        <v>160</v>
      </c>
    </row>
    <row r="16" spans="1:46">
      <c r="A16" s="38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SFG-FRBNET-BOR-72X39X10</v>
      </c>
      <c r="E16" s="16" t="str">
        <f t="shared" si="30"/>
        <v>Restonic Hotel Motel Bonnell ET Border 72X39X10</v>
      </c>
      <c r="F16" s="16" t="str">
        <f t="shared" si="30"/>
        <v>SFG-FRBNET-BOR-72X39X10</v>
      </c>
      <c r="G16" s="16" t="str">
        <f t="shared" si="30"/>
        <v>Restonic Hotel Motel Bonnell ET Border 72X39X10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5" t="s">
        <v>2232</v>
      </c>
      <c r="R16" s="35" t="s">
        <v>2233</v>
      </c>
      <c r="S16" s="35" t="s">
        <v>25</v>
      </c>
      <c r="T16" s="36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72X39X10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10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37">
        <f t="shared" si="22"/>
        <v>141.85900000000001</v>
      </c>
      <c r="AT16" s="31">
        <f t="shared" si="22"/>
        <v>160</v>
      </c>
    </row>
    <row r="17" spans="1:46">
      <c r="A17" s="38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SFG-FRBNET-BOR-72X39X10</v>
      </c>
      <c r="E17" s="16" t="str">
        <f t="shared" si="32"/>
        <v>Restonic Hotel Motel Bonnell ET Border 72X39X10</v>
      </c>
      <c r="F17" s="16" t="str">
        <f t="shared" si="32"/>
        <v>SFG-FRBNET-BOR-72X39X10</v>
      </c>
      <c r="G17" s="16" t="str">
        <f t="shared" si="32"/>
        <v>Restonic Hotel Motel Bonnell ET Border 72X39X10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5" t="s">
        <v>18738</v>
      </c>
      <c r="R17" s="35" t="s">
        <v>34277</v>
      </c>
      <c r="S17" s="35" t="s">
        <v>192</v>
      </c>
      <c r="T17" s="36">
        <v>0.92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72X39X10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10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0.92</v>
      </c>
      <c r="AG17" s="25">
        <f>VLOOKUP(Q17,'SFG-RM'!A:B,2,0)</f>
        <v>9.3094552894011979</v>
      </c>
      <c r="AH17" s="19">
        <f t="shared" si="13"/>
        <v>8.5646988662491026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37">
        <f t="shared" si="22"/>
        <v>141.85900000000001</v>
      </c>
      <c r="AT17" s="31">
        <f t="shared" si="22"/>
        <v>160</v>
      </c>
    </row>
    <row r="18" spans="1:46">
      <c r="A18" s="38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SFG-FRBNET-BOR-72X39X10</v>
      </c>
      <c r="E18" s="16" t="str">
        <f t="shared" si="34"/>
        <v>Restonic Hotel Motel Bonnell ET Border 72X39X10</v>
      </c>
      <c r="F18" s="16" t="str">
        <f t="shared" si="34"/>
        <v>SFG-FRBNET-BOR-72X39X10</v>
      </c>
      <c r="G18" s="16" t="str">
        <f t="shared" si="34"/>
        <v>Restonic Hotel Motel Bonnell ET Border 72X39X10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5" t="s">
        <v>1479</v>
      </c>
      <c r="R18" s="35" t="s">
        <v>1480</v>
      </c>
      <c r="S18" s="35" t="s">
        <v>165</v>
      </c>
      <c r="T18" s="36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72X39X10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10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37">
        <f t="shared" si="22"/>
        <v>141.85900000000001</v>
      </c>
      <c r="AT18" s="31">
        <f t="shared" si="22"/>
        <v>160</v>
      </c>
    </row>
    <row r="20" spans="1:46">
      <c r="A20" s="38">
        <v>1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SFG-FRBNET-BOR-72X45X10</v>
      </c>
      <c r="G20" s="16" t="str">
        <f>E20</f>
        <v>Restonic Hotel Motel Bonnell ET Border 72X45X10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5" t="s">
        <v>1659</v>
      </c>
      <c r="R20" s="35" t="s">
        <v>1660</v>
      </c>
      <c r="S20" s="35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72X45X10</v>
      </c>
      <c r="Y20" s="30" t="str">
        <f>LEFT(X20,2)</f>
        <v>72</v>
      </c>
      <c r="Z20" s="30" t="str">
        <f>MID(X20,4,2)</f>
        <v>45</v>
      </c>
      <c r="AA20" s="30" t="str">
        <f>RIGHT(X20,2)</f>
        <v>10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6">
        <f>SUM(AH20:AH27)</f>
        <v>147.98046985964911</v>
      </c>
      <c r="AJ20" s="46">
        <f>ROUND(AI20,3)</f>
        <v>147.97999999999999</v>
      </c>
      <c r="AK20" s="46">
        <f>AJ20</f>
        <v>147.97999999999999</v>
      </c>
      <c r="AL20" s="46">
        <f>+AK20+AQ20</f>
        <v>166.29237702</v>
      </c>
      <c r="AM20" s="46">
        <f>+SUM(((AK20*3%*18%)))</f>
        <v>0.7990919999999998</v>
      </c>
      <c r="AN20" s="46">
        <f t="shared" ref="AN20" si="37">+SUM(((AK20*14.33%*53%)))</f>
        <v>11.238933020000001</v>
      </c>
      <c r="AO20" s="46">
        <f t="shared" ref="AO20" si="38">+SUM(((AK20*5.92%*53%)))</f>
        <v>4.6430204799999997</v>
      </c>
      <c r="AP20" s="46">
        <f t="shared" ref="AP20" si="39">+SUM(((AK20*2.08%*53%)))</f>
        <v>1.63133152</v>
      </c>
      <c r="AQ20" s="46">
        <f>SUM(AM20:AP20)</f>
        <v>18.31237702</v>
      </c>
      <c r="AR20" s="47">
        <f>ROUNDUP(AL20,0)</f>
        <v>167</v>
      </c>
      <c r="AS20" s="37">
        <f>AK20</f>
        <v>147.97999999999999</v>
      </c>
      <c r="AT20" s="31">
        <f>AR20</f>
        <v>167</v>
      </c>
    </row>
    <row r="21" spans="1:46">
      <c r="A21" s="38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SFG-FRBNET-BOR-72X45X10</v>
      </c>
      <c r="E21" s="16" t="str">
        <f t="shared" si="40"/>
        <v>Restonic Hotel Motel Bonnell ET Border 72X45X10</v>
      </c>
      <c r="F21" s="16" t="str">
        <f t="shared" si="40"/>
        <v>SFG-FRBNET-BOR-72X45X10</v>
      </c>
      <c r="G21" s="16" t="str">
        <f t="shared" si="40"/>
        <v>Restonic Hotel Motel Bonnell ET Border 72X45X10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5" t="s">
        <v>698</v>
      </c>
      <c r="R21" s="35" t="s">
        <v>699</v>
      </c>
      <c r="S21" s="35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72X45X10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10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37">
        <f t="shared" ref="AS21:AT27" si="45">AS20</f>
        <v>147.97999999999999</v>
      </c>
      <c r="AT21" s="31">
        <f t="shared" si="45"/>
        <v>167</v>
      </c>
    </row>
    <row r="22" spans="1:46">
      <c r="A22" s="38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SFG-FRBNET-BOR-72X45X10</v>
      </c>
      <c r="E22" s="16" t="str">
        <f t="shared" si="46"/>
        <v>Restonic Hotel Motel Bonnell ET Border 72X45X10</v>
      </c>
      <c r="F22" s="16" t="str">
        <f t="shared" si="46"/>
        <v>SFG-FRBNET-BOR-72X45X10</v>
      </c>
      <c r="G22" s="16" t="str">
        <f t="shared" si="46"/>
        <v>Restonic Hotel Motel Bonnell ET Border 72X45X10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5" t="s">
        <v>18712</v>
      </c>
      <c r="R22" s="35" t="s">
        <v>34279</v>
      </c>
      <c r="S22" s="35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72X45X10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10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20.07128427</v>
      </c>
      <c r="AH22" s="19">
        <f t="shared" si="36"/>
        <v>120.82913130540001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37">
        <f t="shared" si="45"/>
        <v>147.97999999999999</v>
      </c>
      <c r="AT22" s="31">
        <f t="shared" si="45"/>
        <v>167</v>
      </c>
    </row>
    <row r="23" spans="1:46">
      <c r="A23" s="38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SFG-FRBNET-BOR-72X45X10</v>
      </c>
      <c r="E23" s="16" t="str">
        <f t="shared" si="49"/>
        <v>Restonic Hotel Motel Bonnell ET Border 72X45X10</v>
      </c>
      <c r="F23" s="16" t="str">
        <f t="shared" si="49"/>
        <v>SFG-FRBNET-BOR-72X45X10</v>
      </c>
      <c r="G23" s="16" t="str">
        <f t="shared" si="49"/>
        <v>Restonic Hotel Motel Bonnell ET Border 72X45X10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5" t="s">
        <v>1964</v>
      </c>
      <c r="R23" s="35" t="s">
        <v>1965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72X45X10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10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5.9957000000000003</v>
      </c>
      <c r="AH23" s="19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37">
        <f t="shared" si="45"/>
        <v>147.97999999999999</v>
      </c>
      <c r="AT23" s="31">
        <f t="shared" si="45"/>
        <v>167</v>
      </c>
    </row>
    <row r="24" spans="1:46">
      <c r="A24" s="38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SFG-FRBNET-BOR-72X45X10</v>
      </c>
      <c r="E24" s="16" t="str">
        <f t="shared" si="51"/>
        <v>Restonic Hotel Motel Bonnell ET Border 72X45X10</v>
      </c>
      <c r="F24" s="16" t="str">
        <f t="shared" si="51"/>
        <v>SFG-FRBNET-BOR-72X45X10</v>
      </c>
      <c r="G24" s="16" t="str">
        <f t="shared" si="51"/>
        <v>Restonic Hotel Motel Bonnell ET Border 72X45X10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5" t="s">
        <v>459</v>
      </c>
      <c r="R24" s="35" t="s">
        <v>460</v>
      </c>
      <c r="S24" s="35" t="s">
        <v>25</v>
      </c>
      <c r="T24" s="36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72X45X10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10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37">
        <f t="shared" si="45"/>
        <v>147.97999999999999</v>
      </c>
      <c r="AT24" s="31">
        <f t="shared" si="45"/>
        <v>167</v>
      </c>
    </row>
    <row r="25" spans="1:46">
      <c r="A25" s="38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SFG-FRBNET-BOR-72X45X10</v>
      </c>
      <c r="E25" s="16" t="str">
        <f t="shared" si="53"/>
        <v>Restonic Hotel Motel Bonnell ET Border 72X45X10</v>
      </c>
      <c r="F25" s="16" t="str">
        <f t="shared" si="53"/>
        <v>SFG-FRBNET-BOR-72X45X10</v>
      </c>
      <c r="G25" s="16" t="str">
        <f t="shared" si="53"/>
        <v>Restonic Hotel Motel Bonnell ET Border 72X45X10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5" t="s">
        <v>2232</v>
      </c>
      <c r="R25" s="35" t="s">
        <v>2233</v>
      </c>
      <c r="S25" s="35" t="s">
        <v>25</v>
      </c>
      <c r="T25" s="36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72X45X10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10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37">
        <f t="shared" si="45"/>
        <v>147.97999999999999</v>
      </c>
      <c r="AT25" s="31">
        <f t="shared" si="45"/>
        <v>167</v>
      </c>
    </row>
    <row r="26" spans="1:46">
      <c r="A26" s="38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SFG-FRBNET-BOR-72X45X10</v>
      </c>
      <c r="E26" s="16" t="str">
        <f t="shared" si="55"/>
        <v>Restonic Hotel Motel Bonnell ET Border 72X45X10</v>
      </c>
      <c r="F26" s="16" t="str">
        <f t="shared" si="55"/>
        <v>SFG-FRBNET-BOR-72X45X10</v>
      </c>
      <c r="G26" s="16" t="str">
        <f t="shared" si="55"/>
        <v>Restonic Hotel Motel Bonnell ET Border 72X45X10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5" t="s">
        <v>18738</v>
      </c>
      <c r="R26" s="35" t="s">
        <v>34277</v>
      </c>
      <c r="S26" s="35" t="s">
        <v>192</v>
      </c>
      <c r="T26" s="36">
        <v>0.92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72X45X10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10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0.92</v>
      </c>
      <c r="AG26" s="25">
        <f>VLOOKUP(Q26,'SFG-RM'!A:B,2,0)</f>
        <v>9.3094552894011979</v>
      </c>
      <c r="AH26" s="19">
        <f t="shared" si="36"/>
        <v>8.5646988662491026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37">
        <f t="shared" si="45"/>
        <v>147.97999999999999</v>
      </c>
      <c r="AT26" s="31">
        <f t="shared" si="45"/>
        <v>167</v>
      </c>
    </row>
    <row r="27" spans="1:46">
      <c r="A27" s="38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SFG-FRBNET-BOR-72X45X10</v>
      </c>
      <c r="E27" s="16" t="str">
        <f t="shared" si="57"/>
        <v>Restonic Hotel Motel Bonnell ET Border 72X45X10</v>
      </c>
      <c r="F27" s="16" t="str">
        <f t="shared" si="57"/>
        <v>SFG-FRBNET-BOR-72X45X10</v>
      </c>
      <c r="G27" s="16" t="str">
        <f t="shared" si="57"/>
        <v>Restonic Hotel Motel Bonnell ET Border 72X45X10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5" t="s">
        <v>1479</v>
      </c>
      <c r="R27" s="35" t="s">
        <v>1480</v>
      </c>
      <c r="S27" s="35" t="s">
        <v>165</v>
      </c>
      <c r="T27" s="36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72X45X10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10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37">
        <f t="shared" si="45"/>
        <v>147.97999999999999</v>
      </c>
      <c r="AT27" s="31">
        <f t="shared" si="45"/>
        <v>167</v>
      </c>
    </row>
    <row r="29" spans="1:46">
      <c r="A29" s="38">
        <v>1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SFG-FRBNET-BOR-72X51X10</v>
      </c>
      <c r="G29" s="16" t="str">
        <f>E29</f>
        <v>Restonic Hotel Motel Bonnell ET Border 72X51X10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5" t="s">
        <v>1659</v>
      </c>
      <c r="R29" s="35" t="s">
        <v>1660</v>
      </c>
      <c r="S29" s="35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72X51X10</v>
      </c>
      <c r="Y29" s="30" t="str">
        <f>LEFT(X29,2)</f>
        <v>72</v>
      </c>
      <c r="Z29" s="30" t="str">
        <f>MID(X29,4,2)</f>
        <v>51</v>
      </c>
      <c r="AA29" s="30" t="str">
        <f>RIGHT(X29,2)</f>
        <v>10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6">
        <f>SUM(AH29:AH36)</f>
        <v>154.1022115619991</v>
      </c>
      <c r="AJ29" s="46">
        <f>ROUND(AI29,3)</f>
        <v>154.102</v>
      </c>
      <c r="AK29" s="46">
        <f>AJ29</f>
        <v>154.102</v>
      </c>
      <c r="AL29" s="46">
        <f>+AK29+AQ29</f>
        <v>173.17196839800002</v>
      </c>
      <c r="AM29" s="46">
        <f>+SUM(((AK29*3%*18%)))</f>
        <v>0.83215079999999997</v>
      </c>
      <c r="AN29" s="46">
        <f t="shared" ref="AN29" si="60">+SUM(((AK29*14.33%*53%)))</f>
        <v>11.703892798000002</v>
      </c>
      <c r="AO29" s="46">
        <f t="shared" ref="AO29" si="61">+SUM(((AK29*5.92%*53%)))</f>
        <v>4.835104352000001</v>
      </c>
      <c r="AP29" s="46">
        <f t="shared" ref="AP29" si="62">+SUM(((AK29*2.08%*53%)))</f>
        <v>1.698820448</v>
      </c>
      <c r="AQ29" s="46">
        <f>SUM(AM29:AP29)</f>
        <v>19.069968398000004</v>
      </c>
      <c r="AR29" s="47">
        <f>ROUNDUP(AL29,0)</f>
        <v>174</v>
      </c>
      <c r="AS29" s="37">
        <f>AK29</f>
        <v>154.102</v>
      </c>
      <c r="AT29" s="31">
        <f>AR29</f>
        <v>174</v>
      </c>
    </row>
    <row r="30" spans="1:46">
      <c r="A30" s="38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SFG-FRBNET-BOR-72X51X10</v>
      </c>
      <c r="E30" s="16" t="str">
        <f t="shared" si="63"/>
        <v>Restonic Hotel Motel Bonnell ET Border 72X51X10</v>
      </c>
      <c r="F30" s="16" t="str">
        <f t="shared" si="63"/>
        <v>SFG-FRBNET-BOR-72X51X10</v>
      </c>
      <c r="G30" s="16" t="str">
        <f t="shared" si="63"/>
        <v>Restonic Hotel Motel Bonnell ET Border 72X51X10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5" t="s">
        <v>698</v>
      </c>
      <c r="R30" s="35" t="s">
        <v>699</v>
      </c>
      <c r="S30" s="35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72X51X10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10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37">
        <f t="shared" ref="AS30:AT36" si="68">AS29</f>
        <v>154.102</v>
      </c>
      <c r="AT30" s="31">
        <f t="shared" si="68"/>
        <v>174</v>
      </c>
    </row>
    <row r="31" spans="1:46">
      <c r="A31" s="38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SFG-FRBNET-BOR-72X51X10</v>
      </c>
      <c r="E31" s="16" t="str">
        <f t="shared" si="69"/>
        <v>Restonic Hotel Motel Bonnell ET Border 72X51X10</v>
      </c>
      <c r="F31" s="16" t="str">
        <f t="shared" si="69"/>
        <v>SFG-FRBNET-BOR-72X51X10</v>
      </c>
      <c r="G31" s="16" t="str">
        <f t="shared" si="69"/>
        <v>Restonic Hotel Motel Bonnell ET Border 72X51X10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5" t="s">
        <v>18712</v>
      </c>
      <c r="R31" s="35" t="s">
        <v>34279</v>
      </c>
      <c r="S31" s="35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72X51X10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10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20.07128427</v>
      </c>
      <c r="AH31" s="19">
        <f t="shared" si="59"/>
        <v>126.95087300775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37">
        <f t="shared" si="68"/>
        <v>154.102</v>
      </c>
      <c r="AT31" s="31">
        <f t="shared" si="68"/>
        <v>174</v>
      </c>
    </row>
    <row r="32" spans="1:46">
      <c r="A32" s="38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SFG-FRBNET-BOR-72X51X10</v>
      </c>
      <c r="E32" s="16" t="str">
        <f t="shared" si="72"/>
        <v>Restonic Hotel Motel Bonnell ET Border 72X51X10</v>
      </c>
      <c r="F32" s="16" t="str">
        <f t="shared" si="72"/>
        <v>SFG-FRBNET-BOR-72X51X10</v>
      </c>
      <c r="G32" s="16" t="str">
        <f t="shared" si="72"/>
        <v>Restonic Hotel Motel Bonnell ET Border 72X51X10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5" t="s">
        <v>1964</v>
      </c>
      <c r="R32" s="35" t="s">
        <v>1965</v>
      </c>
      <c r="S32" s="35" t="s">
        <v>25</v>
      </c>
      <c r="T32" s="36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72X51X10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10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5.9957000000000003</v>
      </c>
      <c r="AH32" s="19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37">
        <f t="shared" si="68"/>
        <v>154.102</v>
      </c>
      <c r="AT32" s="31">
        <f t="shared" si="68"/>
        <v>174</v>
      </c>
    </row>
    <row r="33" spans="1:46">
      <c r="A33" s="38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SFG-FRBNET-BOR-72X51X10</v>
      </c>
      <c r="E33" s="16" t="str">
        <f t="shared" si="74"/>
        <v>Restonic Hotel Motel Bonnell ET Border 72X51X10</v>
      </c>
      <c r="F33" s="16" t="str">
        <f t="shared" si="74"/>
        <v>SFG-FRBNET-BOR-72X51X10</v>
      </c>
      <c r="G33" s="16" t="str">
        <f t="shared" si="74"/>
        <v>Restonic Hotel Motel Bonnell ET Border 72X51X10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5" t="s">
        <v>459</v>
      </c>
      <c r="R33" s="35" t="s">
        <v>460</v>
      </c>
      <c r="S33" s="35" t="s">
        <v>25</v>
      </c>
      <c r="T33" s="36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72X51X10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10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37">
        <f t="shared" si="68"/>
        <v>154.102</v>
      </c>
      <c r="AT33" s="31">
        <f t="shared" si="68"/>
        <v>174</v>
      </c>
    </row>
    <row r="34" spans="1:46">
      <c r="A34" s="38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SFG-FRBNET-BOR-72X51X10</v>
      </c>
      <c r="E34" s="16" t="str">
        <f t="shared" si="76"/>
        <v>Restonic Hotel Motel Bonnell ET Border 72X51X10</v>
      </c>
      <c r="F34" s="16" t="str">
        <f t="shared" si="76"/>
        <v>SFG-FRBNET-BOR-72X51X10</v>
      </c>
      <c r="G34" s="16" t="str">
        <f t="shared" si="76"/>
        <v>Restonic Hotel Motel Bonnell ET Border 72X51X10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5" t="s">
        <v>2232</v>
      </c>
      <c r="R34" s="35" t="s">
        <v>2233</v>
      </c>
      <c r="S34" s="35" t="s">
        <v>25</v>
      </c>
      <c r="T34" s="36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72X51X10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10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37">
        <f t="shared" si="68"/>
        <v>154.102</v>
      </c>
      <c r="AT34" s="31">
        <f t="shared" si="68"/>
        <v>174</v>
      </c>
    </row>
    <row r="35" spans="1:46">
      <c r="A35" s="38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SFG-FRBNET-BOR-72X51X10</v>
      </c>
      <c r="E35" s="16" t="str">
        <f t="shared" si="78"/>
        <v>Restonic Hotel Motel Bonnell ET Border 72X51X10</v>
      </c>
      <c r="F35" s="16" t="str">
        <f t="shared" si="78"/>
        <v>SFG-FRBNET-BOR-72X51X10</v>
      </c>
      <c r="G35" s="16" t="str">
        <f t="shared" si="78"/>
        <v>Restonic Hotel Motel Bonnell ET Border 72X51X10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5" t="s">
        <v>18738</v>
      </c>
      <c r="R35" s="35" t="s">
        <v>34277</v>
      </c>
      <c r="S35" s="35" t="s">
        <v>192</v>
      </c>
      <c r="T35" s="36">
        <v>0.92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72X51X10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10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0.92</v>
      </c>
      <c r="AG35" s="25">
        <f>VLOOKUP(Q35,'SFG-RM'!A:B,2,0)</f>
        <v>9.3094552894011979</v>
      </c>
      <c r="AH35" s="19">
        <f t="shared" si="59"/>
        <v>8.5646988662491026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37">
        <f t="shared" si="68"/>
        <v>154.102</v>
      </c>
      <c r="AT35" s="31">
        <f t="shared" si="68"/>
        <v>174</v>
      </c>
    </row>
    <row r="36" spans="1:46">
      <c r="A36" s="38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SFG-FRBNET-BOR-72X51X10</v>
      </c>
      <c r="E36" s="16" t="str">
        <f t="shared" si="80"/>
        <v>Restonic Hotel Motel Bonnell ET Border 72X51X10</v>
      </c>
      <c r="F36" s="16" t="str">
        <f t="shared" si="80"/>
        <v>SFG-FRBNET-BOR-72X51X10</v>
      </c>
      <c r="G36" s="16" t="str">
        <f t="shared" si="80"/>
        <v>Restonic Hotel Motel Bonnell ET Border 72X51X10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5" t="s">
        <v>1479</v>
      </c>
      <c r="R36" s="35" t="s">
        <v>1480</v>
      </c>
      <c r="S36" s="35" t="s">
        <v>165</v>
      </c>
      <c r="T36" s="36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72X51X10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10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37">
        <f t="shared" si="68"/>
        <v>154.102</v>
      </c>
      <c r="AT36" s="31">
        <f t="shared" si="68"/>
        <v>174</v>
      </c>
    </row>
    <row r="38" spans="1:46">
      <c r="A38" s="38">
        <v>1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SFG-FRBNET-BOR-72X54X10</v>
      </c>
      <c r="G38" s="16" t="str">
        <f>E38</f>
        <v>Restonic Hotel Motel Bonnell ET Border 72X54X10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5" t="s">
        <v>1659</v>
      </c>
      <c r="R38" s="35" t="s">
        <v>1660</v>
      </c>
      <c r="S38" s="35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72X54X10</v>
      </c>
      <c r="Y38" s="30" t="str">
        <f>LEFT(X38,2)</f>
        <v>72</v>
      </c>
      <c r="Z38" s="30" t="str">
        <f>MID(X38,4,2)</f>
        <v>54</v>
      </c>
      <c r="AA38" s="30" t="str">
        <f>RIGHT(X38,2)</f>
        <v>10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6">
        <f>SUM(AH38:AH45)</f>
        <v>157.1530467710391</v>
      </c>
      <c r="AJ38" s="46">
        <f>ROUND(AI38,3)</f>
        <v>157.15299999999999</v>
      </c>
      <c r="AK38" s="46">
        <f>AJ38</f>
        <v>157.15299999999999</v>
      </c>
      <c r="AL38" s="46">
        <f>+AK38+AQ38</f>
        <v>176.600526597</v>
      </c>
      <c r="AM38" s="46">
        <f>+SUM(((AK38*3%*18%)))</f>
        <v>0.84862619999999989</v>
      </c>
      <c r="AN38" s="46">
        <f t="shared" ref="AN38" si="83">+SUM(((AK38*14.33%*53%)))</f>
        <v>11.935613197</v>
      </c>
      <c r="AO38" s="46">
        <f t="shared" ref="AO38" si="84">+SUM(((AK38*5.92%*53%)))</f>
        <v>4.9308325279999998</v>
      </c>
      <c r="AP38" s="46">
        <f t="shared" ref="AP38" si="85">+SUM(((AK38*2.08%*53%)))</f>
        <v>1.7324546719999998</v>
      </c>
      <c r="AQ38" s="46">
        <f>SUM(AM38:AP38)</f>
        <v>19.447526597</v>
      </c>
      <c r="AR38" s="47">
        <f>ROUNDUP(AL38,0)</f>
        <v>177</v>
      </c>
      <c r="AS38" s="37">
        <f>AK38</f>
        <v>157.15299999999999</v>
      </c>
      <c r="AT38" s="31">
        <f>AR38</f>
        <v>177</v>
      </c>
    </row>
    <row r="39" spans="1:46">
      <c r="A39" s="38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SFG-FRBNET-BOR-72X54X10</v>
      </c>
      <c r="E39" s="16" t="str">
        <f t="shared" si="86"/>
        <v>Restonic Hotel Motel Bonnell ET Border 72X54X10</v>
      </c>
      <c r="F39" s="16" t="str">
        <f t="shared" si="86"/>
        <v>SFG-FRBNET-BOR-72X54X10</v>
      </c>
      <c r="G39" s="16" t="str">
        <f t="shared" si="86"/>
        <v>Restonic Hotel Motel Bonnell ET Border 72X54X10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5" t="s">
        <v>698</v>
      </c>
      <c r="R39" s="35" t="s">
        <v>699</v>
      </c>
      <c r="S39" s="35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72X54X10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10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37">
        <f t="shared" ref="AS39:AT45" si="91">AS38</f>
        <v>157.15299999999999</v>
      </c>
      <c r="AT39" s="31">
        <f t="shared" si="91"/>
        <v>177</v>
      </c>
    </row>
    <row r="40" spans="1:46">
      <c r="A40" s="38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SFG-FRBNET-BOR-72X54X10</v>
      </c>
      <c r="E40" s="16" t="str">
        <f t="shared" si="92"/>
        <v>Restonic Hotel Motel Bonnell ET Border 72X54X10</v>
      </c>
      <c r="F40" s="16" t="str">
        <f t="shared" si="92"/>
        <v>SFG-FRBNET-BOR-72X54X10</v>
      </c>
      <c r="G40" s="16" t="str">
        <f t="shared" si="92"/>
        <v>Restonic Hotel Motel Bonnell ET Border 72X54X10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5" t="s">
        <v>18712</v>
      </c>
      <c r="R40" s="35" t="s">
        <v>34279</v>
      </c>
      <c r="S40" s="35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72X54X10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10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20.07128427</v>
      </c>
      <c r="AH40" s="19">
        <f t="shared" si="82"/>
        <v>130.00170821679001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37">
        <f t="shared" si="91"/>
        <v>157.15299999999999</v>
      </c>
      <c r="AT40" s="31">
        <f t="shared" si="91"/>
        <v>177</v>
      </c>
    </row>
    <row r="41" spans="1:46">
      <c r="A41" s="38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SFG-FRBNET-BOR-72X54X10</v>
      </c>
      <c r="E41" s="16" t="str">
        <f t="shared" si="95"/>
        <v>Restonic Hotel Motel Bonnell ET Border 72X54X10</v>
      </c>
      <c r="F41" s="16" t="str">
        <f t="shared" si="95"/>
        <v>SFG-FRBNET-BOR-72X54X10</v>
      </c>
      <c r="G41" s="16" t="str">
        <f t="shared" si="95"/>
        <v>Restonic Hotel Motel Bonnell ET Border 72X54X10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5" t="s">
        <v>1964</v>
      </c>
      <c r="R41" s="35" t="s">
        <v>1965</v>
      </c>
      <c r="S41" s="35" t="s">
        <v>25</v>
      </c>
      <c r="T41" s="36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72X54X10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10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5.9957000000000003</v>
      </c>
      <c r="AH41" s="19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37">
        <f t="shared" si="91"/>
        <v>157.15299999999999</v>
      </c>
      <c r="AT41" s="31">
        <f t="shared" si="91"/>
        <v>177</v>
      </c>
    </row>
    <row r="42" spans="1:46">
      <c r="A42" s="38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SFG-FRBNET-BOR-72X54X10</v>
      </c>
      <c r="E42" s="16" t="str">
        <f t="shared" si="97"/>
        <v>Restonic Hotel Motel Bonnell ET Border 72X54X10</v>
      </c>
      <c r="F42" s="16" t="str">
        <f t="shared" si="97"/>
        <v>SFG-FRBNET-BOR-72X54X10</v>
      </c>
      <c r="G42" s="16" t="str">
        <f t="shared" si="97"/>
        <v>Restonic Hotel Motel Bonnell ET Border 72X54X10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5" t="s">
        <v>459</v>
      </c>
      <c r="R42" s="35" t="s">
        <v>460</v>
      </c>
      <c r="S42" s="35" t="s">
        <v>25</v>
      </c>
      <c r="T42" s="36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72X54X10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10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37">
        <f t="shared" si="91"/>
        <v>157.15299999999999</v>
      </c>
      <c r="AT42" s="31">
        <f t="shared" si="91"/>
        <v>177</v>
      </c>
    </row>
    <row r="43" spans="1:46">
      <c r="A43" s="38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SFG-FRBNET-BOR-72X54X10</v>
      </c>
      <c r="E43" s="16" t="str">
        <f t="shared" si="99"/>
        <v>Restonic Hotel Motel Bonnell ET Border 72X54X10</v>
      </c>
      <c r="F43" s="16" t="str">
        <f t="shared" si="99"/>
        <v>SFG-FRBNET-BOR-72X54X10</v>
      </c>
      <c r="G43" s="16" t="str">
        <f t="shared" si="99"/>
        <v>Restonic Hotel Motel Bonnell ET Border 72X54X10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5" t="s">
        <v>2232</v>
      </c>
      <c r="R43" s="35" t="s">
        <v>2233</v>
      </c>
      <c r="S43" s="35" t="s">
        <v>25</v>
      </c>
      <c r="T43" s="36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72X54X10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10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37">
        <f t="shared" si="91"/>
        <v>157.15299999999999</v>
      </c>
      <c r="AT43" s="31">
        <f t="shared" si="91"/>
        <v>177</v>
      </c>
    </row>
    <row r="44" spans="1:46">
      <c r="A44" s="38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SFG-FRBNET-BOR-72X54X10</v>
      </c>
      <c r="E44" s="16" t="str">
        <f t="shared" si="101"/>
        <v>Restonic Hotel Motel Bonnell ET Border 72X54X10</v>
      </c>
      <c r="F44" s="16" t="str">
        <f t="shared" si="101"/>
        <v>SFG-FRBNET-BOR-72X54X10</v>
      </c>
      <c r="G44" s="16" t="str">
        <f t="shared" si="101"/>
        <v>Restonic Hotel Motel Bonnell ET Border 72X54X10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5" t="s">
        <v>18738</v>
      </c>
      <c r="R44" s="35" t="s">
        <v>34277</v>
      </c>
      <c r="S44" s="35" t="s">
        <v>192</v>
      </c>
      <c r="T44" s="36">
        <v>0.92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72X54X10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10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0.92</v>
      </c>
      <c r="AG44" s="25">
        <f>VLOOKUP(Q44,'SFG-RM'!A:B,2,0)</f>
        <v>9.3094552894011979</v>
      </c>
      <c r="AH44" s="19">
        <f t="shared" si="82"/>
        <v>8.5646988662491026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37">
        <f t="shared" si="91"/>
        <v>157.15299999999999</v>
      </c>
      <c r="AT44" s="31">
        <f t="shared" si="91"/>
        <v>177</v>
      </c>
    </row>
    <row r="45" spans="1:46">
      <c r="A45" s="38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SFG-FRBNET-BOR-72X54X10</v>
      </c>
      <c r="E45" s="16" t="str">
        <f t="shared" si="103"/>
        <v>Restonic Hotel Motel Bonnell ET Border 72X54X10</v>
      </c>
      <c r="F45" s="16" t="str">
        <f t="shared" si="103"/>
        <v>SFG-FRBNET-BOR-72X54X10</v>
      </c>
      <c r="G45" s="16" t="str">
        <f t="shared" si="103"/>
        <v>Restonic Hotel Motel Bonnell ET Border 72X54X10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5" t="s">
        <v>1479</v>
      </c>
      <c r="R45" s="35" t="s">
        <v>1480</v>
      </c>
      <c r="S45" s="35" t="s">
        <v>165</v>
      </c>
      <c r="T45" s="36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72X54X10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10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37">
        <f t="shared" si="91"/>
        <v>157.15299999999999</v>
      </c>
      <c r="AT45" s="31">
        <f t="shared" si="91"/>
        <v>177</v>
      </c>
    </row>
    <row r="47" spans="1:46">
      <c r="A47" s="38">
        <v>1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SFG-FRBNET-BOR-72X57X10</v>
      </c>
      <c r="G47" s="16" t="str">
        <f>E47</f>
        <v>Restonic Hotel Motel Bonnell ET Border 72X57X10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5" t="s">
        <v>1659</v>
      </c>
      <c r="R47" s="35" t="s">
        <v>1660</v>
      </c>
      <c r="S47" s="35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72X57X10</v>
      </c>
      <c r="Y47" s="30" t="str">
        <f>LEFT(X47,2)</f>
        <v>72</v>
      </c>
      <c r="Z47" s="30" t="str">
        <f>MID(X47,4,2)</f>
        <v>57</v>
      </c>
      <c r="AA47" s="30" t="str">
        <f>RIGHT(X47,2)</f>
        <v>10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6">
        <f>SUM(AH47:AH54)</f>
        <v>160.22395326434909</v>
      </c>
      <c r="AJ47" s="46">
        <f>ROUND(AI47,3)</f>
        <v>160.22399999999999</v>
      </c>
      <c r="AK47" s="46">
        <f>AJ47</f>
        <v>160.22399999999999</v>
      </c>
      <c r="AL47" s="46">
        <f>+AK47+AQ47</f>
        <v>180.05155977599998</v>
      </c>
      <c r="AM47" s="46">
        <f>+SUM(((AK47*3%*18%)))</f>
        <v>0.86520959999999991</v>
      </c>
      <c r="AN47" s="46">
        <f t="shared" ref="AN47" si="106">+SUM(((AK47*14.33%*53%)))</f>
        <v>12.168852576000001</v>
      </c>
      <c r="AO47" s="46">
        <f t="shared" ref="AO47" si="107">+SUM(((AK47*5.92%*53%)))</f>
        <v>5.0271882239999997</v>
      </c>
      <c r="AP47" s="46">
        <f t="shared" ref="AP47" si="108">+SUM(((AK47*2.08%*53%)))</f>
        <v>1.7663093759999999</v>
      </c>
      <c r="AQ47" s="46">
        <f>SUM(AM47:AP47)</f>
        <v>19.827559775999998</v>
      </c>
      <c r="AR47" s="47">
        <f>ROUNDUP(AL47,0)</f>
        <v>181</v>
      </c>
      <c r="AS47" s="37">
        <f>AK47</f>
        <v>160.22399999999999</v>
      </c>
      <c r="AT47" s="31">
        <f>AR47</f>
        <v>181</v>
      </c>
    </row>
    <row r="48" spans="1:46">
      <c r="A48" s="38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SFG-FRBNET-BOR-72X57X10</v>
      </c>
      <c r="E48" s="16" t="str">
        <f t="shared" si="109"/>
        <v>Restonic Hotel Motel Bonnell ET Border 72X57X10</v>
      </c>
      <c r="F48" s="16" t="str">
        <f t="shared" si="109"/>
        <v>SFG-FRBNET-BOR-72X57X10</v>
      </c>
      <c r="G48" s="16" t="str">
        <f t="shared" si="109"/>
        <v>Restonic Hotel Motel Bonnell ET Border 72X57X10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5" t="s">
        <v>698</v>
      </c>
      <c r="R48" s="35" t="s">
        <v>699</v>
      </c>
      <c r="S48" s="35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72X57X10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10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37">
        <f t="shared" ref="AS48:AT54" si="114">AS47</f>
        <v>160.22399999999999</v>
      </c>
      <c r="AT48" s="31">
        <f t="shared" si="114"/>
        <v>181</v>
      </c>
    </row>
    <row r="49" spans="1:46">
      <c r="A49" s="38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SFG-FRBNET-BOR-72X57X10</v>
      </c>
      <c r="E49" s="16" t="str">
        <f t="shared" si="115"/>
        <v>Restonic Hotel Motel Bonnell ET Border 72X57X10</v>
      </c>
      <c r="F49" s="16" t="str">
        <f t="shared" si="115"/>
        <v>SFG-FRBNET-BOR-72X57X10</v>
      </c>
      <c r="G49" s="16" t="str">
        <f t="shared" si="115"/>
        <v>Restonic Hotel Motel Bonnell ET Border 72X57X10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5" t="s">
        <v>18712</v>
      </c>
      <c r="R49" s="35" t="s">
        <v>34279</v>
      </c>
      <c r="S49" s="35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72X57X10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10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20.07128427</v>
      </c>
      <c r="AH49" s="19">
        <f t="shared" si="105"/>
        <v>133.0726147101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37">
        <f t="shared" si="114"/>
        <v>160.22399999999999</v>
      </c>
      <c r="AT49" s="31">
        <f t="shared" si="114"/>
        <v>181</v>
      </c>
    </row>
    <row r="50" spans="1:46">
      <c r="A50" s="38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SFG-FRBNET-BOR-72X57X10</v>
      </c>
      <c r="E50" s="16" t="str">
        <f t="shared" si="118"/>
        <v>Restonic Hotel Motel Bonnell ET Border 72X57X10</v>
      </c>
      <c r="F50" s="16" t="str">
        <f t="shared" si="118"/>
        <v>SFG-FRBNET-BOR-72X57X10</v>
      </c>
      <c r="G50" s="16" t="str">
        <f t="shared" si="118"/>
        <v>Restonic Hotel Motel Bonnell ET Border 72X57X10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5" t="s">
        <v>1964</v>
      </c>
      <c r="R50" s="35" t="s">
        <v>1965</v>
      </c>
      <c r="S50" s="35" t="s">
        <v>25</v>
      </c>
      <c r="T50" s="36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72X57X10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10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5.9957000000000003</v>
      </c>
      <c r="AH50" s="19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37">
        <f t="shared" si="114"/>
        <v>160.22399999999999</v>
      </c>
      <c r="AT50" s="31">
        <f t="shared" si="114"/>
        <v>181</v>
      </c>
    </row>
    <row r="51" spans="1:46">
      <c r="A51" s="38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SFG-FRBNET-BOR-72X57X10</v>
      </c>
      <c r="E51" s="16" t="str">
        <f t="shared" si="120"/>
        <v>Restonic Hotel Motel Bonnell ET Border 72X57X10</v>
      </c>
      <c r="F51" s="16" t="str">
        <f t="shared" si="120"/>
        <v>SFG-FRBNET-BOR-72X57X10</v>
      </c>
      <c r="G51" s="16" t="str">
        <f t="shared" si="120"/>
        <v>Restonic Hotel Motel Bonnell ET Border 72X57X10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5" t="s">
        <v>459</v>
      </c>
      <c r="R51" s="35" t="s">
        <v>460</v>
      </c>
      <c r="S51" s="35" t="s">
        <v>25</v>
      </c>
      <c r="T51" s="36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72X57X10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10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37">
        <f t="shared" si="114"/>
        <v>160.22399999999999</v>
      </c>
      <c r="AT51" s="31">
        <f t="shared" si="114"/>
        <v>181</v>
      </c>
    </row>
    <row r="52" spans="1:46">
      <c r="A52" s="38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SFG-FRBNET-BOR-72X57X10</v>
      </c>
      <c r="E52" s="16" t="str">
        <f t="shared" si="122"/>
        <v>Restonic Hotel Motel Bonnell ET Border 72X57X10</v>
      </c>
      <c r="F52" s="16" t="str">
        <f t="shared" si="122"/>
        <v>SFG-FRBNET-BOR-72X57X10</v>
      </c>
      <c r="G52" s="16" t="str">
        <f t="shared" si="122"/>
        <v>Restonic Hotel Motel Bonnell ET Border 72X57X10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5" t="s">
        <v>2232</v>
      </c>
      <c r="R52" s="35" t="s">
        <v>2233</v>
      </c>
      <c r="S52" s="35" t="s">
        <v>25</v>
      </c>
      <c r="T52" s="36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72X57X10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10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37">
        <f t="shared" si="114"/>
        <v>160.22399999999999</v>
      </c>
      <c r="AT52" s="31">
        <f t="shared" si="114"/>
        <v>181</v>
      </c>
    </row>
    <row r="53" spans="1:46">
      <c r="A53" s="38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SFG-FRBNET-BOR-72X57X10</v>
      </c>
      <c r="E53" s="16" t="str">
        <f t="shared" si="124"/>
        <v>Restonic Hotel Motel Bonnell ET Border 72X57X10</v>
      </c>
      <c r="F53" s="16" t="str">
        <f t="shared" si="124"/>
        <v>SFG-FRBNET-BOR-72X57X10</v>
      </c>
      <c r="G53" s="16" t="str">
        <f t="shared" si="124"/>
        <v>Restonic Hotel Motel Bonnell ET Border 72X57X10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5" t="s">
        <v>18738</v>
      </c>
      <c r="R53" s="35" t="s">
        <v>34277</v>
      </c>
      <c r="S53" s="35" t="s">
        <v>192</v>
      </c>
      <c r="T53" s="36">
        <v>0.92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72X57X10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10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0.92</v>
      </c>
      <c r="AG53" s="25">
        <f>VLOOKUP(Q53,'SFG-RM'!A:B,2,0)</f>
        <v>9.3094552894011979</v>
      </c>
      <c r="AH53" s="19">
        <f t="shared" si="105"/>
        <v>8.5646988662491026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37">
        <f t="shared" si="114"/>
        <v>160.22399999999999</v>
      </c>
      <c r="AT53" s="31">
        <f t="shared" si="114"/>
        <v>181</v>
      </c>
    </row>
    <row r="54" spans="1:46">
      <c r="A54" s="38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SFG-FRBNET-BOR-72X57X10</v>
      </c>
      <c r="E54" s="16" t="str">
        <f t="shared" si="126"/>
        <v>Restonic Hotel Motel Bonnell ET Border 72X57X10</v>
      </c>
      <c r="F54" s="16" t="str">
        <f t="shared" si="126"/>
        <v>SFG-FRBNET-BOR-72X57X10</v>
      </c>
      <c r="G54" s="16" t="str">
        <f t="shared" si="126"/>
        <v>Restonic Hotel Motel Bonnell ET Border 72X57X10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5" t="s">
        <v>1479</v>
      </c>
      <c r="R54" s="35" t="s">
        <v>1480</v>
      </c>
      <c r="S54" s="35" t="s">
        <v>165</v>
      </c>
      <c r="T54" s="36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72X57X10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10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37">
        <f t="shared" si="114"/>
        <v>160.22399999999999</v>
      </c>
      <c r="AT54" s="31">
        <f t="shared" si="114"/>
        <v>181</v>
      </c>
    </row>
    <row r="56" spans="1:46">
      <c r="A56" s="38">
        <v>1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SFG-FRBNET-BOR-72X63X10</v>
      </c>
      <c r="G56" s="16" t="str">
        <f>E56</f>
        <v>Restonic Hotel Motel Bonnell ET Border 72X63X10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5" t="s">
        <v>1659</v>
      </c>
      <c r="R56" s="35" t="s">
        <v>1660</v>
      </c>
      <c r="S56" s="35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72X63X10</v>
      </c>
      <c r="Y56" s="30" t="str">
        <f>LEFT(X56,2)</f>
        <v>72</v>
      </c>
      <c r="Z56" s="30" t="str">
        <f>MID(X56,4,2)</f>
        <v>63</v>
      </c>
      <c r="AA56" s="30" t="str">
        <f>RIGHT(X56,2)</f>
        <v>10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6">
        <f>SUM(AH56:AH63)</f>
        <v>166.34569496669911</v>
      </c>
      <c r="AJ56" s="46">
        <f>ROUND(AI56,3)</f>
        <v>166.346</v>
      </c>
      <c r="AK56" s="46">
        <f>AJ56</f>
        <v>166.346</v>
      </c>
      <c r="AL56" s="46">
        <f>+AK56+AQ56</f>
        <v>186.93115115400002</v>
      </c>
      <c r="AM56" s="46">
        <f>+SUM(((AK56*3%*18%)))</f>
        <v>0.89826839999999997</v>
      </c>
      <c r="AN56" s="46">
        <f t="shared" ref="AN56" si="129">+SUM(((AK56*14.33%*53%)))</f>
        <v>12.633812354000002</v>
      </c>
      <c r="AO56" s="46">
        <f t="shared" ref="AO56" si="130">+SUM(((AK56*5.92%*53%)))</f>
        <v>5.219272096000001</v>
      </c>
      <c r="AP56" s="46">
        <f t="shared" ref="AP56" si="131">+SUM(((AK56*2.08%*53%)))</f>
        <v>1.8337983040000001</v>
      </c>
      <c r="AQ56" s="46">
        <f>SUM(AM56:AP56)</f>
        <v>20.585151154000002</v>
      </c>
      <c r="AR56" s="47">
        <f>ROUNDUP(AL56,0)</f>
        <v>187</v>
      </c>
      <c r="AS56" s="37">
        <f>AK56</f>
        <v>166.346</v>
      </c>
      <c r="AT56" s="31">
        <f>AR56</f>
        <v>187</v>
      </c>
    </row>
    <row r="57" spans="1:46">
      <c r="A57" s="38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SFG-FRBNET-BOR-72X63X10</v>
      </c>
      <c r="E57" s="16" t="str">
        <f t="shared" si="132"/>
        <v>Restonic Hotel Motel Bonnell ET Border 72X63X10</v>
      </c>
      <c r="F57" s="16" t="str">
        <f t="shared" si="132"/>
        <v>SFG-FRBNET-BOR-72X63X10</v>
      </c>
      <c r="G57" s="16" t="str">
        <f t="shared" si="132"/>
        <v>Restonic Hotel Motel Bonnell ET Border 72X63X10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5" t="s">
        <v>698</v>
      </c>
      <c r="R57" s="35" t="s">
        <v>699</v>
      </c>
      <c r="S57" s="35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72X63X10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10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37">
        <f t="shared" ref="AS57:AT63" si="137">AS56</f>
        <v>166.346</v>
      </c>
      <c r="AT57" s="31">
        <f t="shared" si="137"/>
        <v>187</v>
      </c>
    </row>
    <row r="58" spans="1:46">
      <c r="A58" s="38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SFG-FRBNET-BOR-72X63X10</v>
      </c>
      <c r="E58" s="16" t="str">
        <f t="shared" si="138"/>
        <v>Restonic Hotel Motel Bonnell ET Border 72X63X10</v>
      </c>
      <c r="F58" s="16" t="str">
        <f t="shared" si="138"/>
        <v>SFG-FRBNET-BOR-72X63X10</v>
      </c>
      <c r="G58" s="16" t="str">
        <f t="shared" si="138"/>
        <v>Restonic Hotel Motel Bonnell ET Border 72X63X10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5" t="s">
        <v>18712</v>
      </c>
      <c r="R58" s="35" t="s">
        <v>34279</v>
      </c>
      <c r="S58" s="35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72X63X10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10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20.07128427</v>
      </c>
      <c r="AH58" s="19">
        <f t="shared" si="128"/>
        <v>139.19435641245002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37">
        <f t="shared" si="137"/>
        <v>166.346</v>
      </c>
      <c r="AT58" s="31">
        <f t="shared" si="137"/>
        <v>187</v>
      </c>
    </row>
    <row r="59" spans="1:46">
      <c r="A59" s="38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SFG-FRBNET-BOR-72X63X10</v>
      </c>
      <c r="E59" s="16" t="str">
        <f t="shared" si="141"/>
        <v>Restonic Hotel Motel Bonnell ET Border 72X63X10</v>
      </c>
      <c r="F59" s="16" t="str">
        <f t="shared" si="141"/>
        <v>SFG-FRBNET-BOR-72X63X10</v>
      </c>
      <c r="G59" s="16" t="str">
        <f t="shared" si="141"/>
        <v>Restonic Hotel Motel Bonnell ET Border 72X63X10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5" t="s">
        <v>1964</v>
      </c>
      <c r="R59" s="35" t="s">
        <v>1965</v>
      </c>
      <c r="S59" s="35" t="s">
        <v>25</v>
      </c>
      <c r="T59" s="36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72X63X10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10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5.9957000000000003</v>
      </c>
      <c r="AH59" s="19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37">
        <f t="shared" si="137"/>
        <v>166.346</v>
      </c>
      <c r="AT59" s="31">
        <f t="shared" si="137"/>
        <v>187</v>
      </c>
    </row>
    <row r="60" spans="1:46">
      <c r="A60" s="38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SFG-FRBNET-BOR-72X63X10</v>
      </c>
      <c r="E60" s="16" t="str">
        <f t="shared" si="143"/>
        <v>Restonic Hotel Motel Bonnell ET Border 72X63X10</v>
      </c>
      <c r="F60" s="16" t="str">
        <f t="shared" si="143"/>
        <v>SFG-FRBNET-BOR-72X63X10</v>
      </c>
      <c r="G60" s="16" t="str">
        <f t="shared" si="143"/>
        <v>Restonic Hotel Motel Bonnell ET Border 72X63X10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5" t="s">
        <v>459</v>
      </c>
      <c r="R60" s="35" t="s">
        <v>460</v>
      </c>
      <c r="S60" s="35" t="s">
        <v>25</v>
      </c>
      <c r="T60" s="36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72X63X10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10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37">
        <f t="shared" si="137"/>
        <v>166.346</v>
      </c>
      <c r="AT60" s="31">
        <f t="shared" si="137"/>
        <v>187</v>
      </c>
    </row>
    <row r="61" spans="1:46">
      <c r="A61" s="38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SFG-FRBNET-BOR-72X63X10</v>
      </c>
      <c r="E61" s="16" t="str">
        <f t="shared" si="145"/>
        <v>Restonic Hotel Motel Bonnell ET Border 72X63X10</v>
      </c>
      <c r="F61" s="16" t="str">
        <f t="shared" si="145"/>
        <v>SFG-FRBNET-BOR-72X63X10</v>
      </c>
      <c r="G61" s="16" t="str">
        <f t="shared" si="145"/>
        <v>Restonic Hotel Motel Bonnell ET Border 72X63X10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5" t="s">
        <v>2232</v>
      </c>
      <c r="R61" s="35" t="s">
        <v>2233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72X63X10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10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37">
        <f t="shared" si="137"/>
        <v>166.346</v>
      </c>
      <c r="AT61" s="31">
        <f t="shared" si="137"/>
        <v>187</v>
      </c>
    </row>
    <row r="62" spans="1:46">
      <c r="A62" s="38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SFG-FRBNET-BOR-72X63X10</v>
      </c>
      <c r="E62" s="16" t="str">
        <f t="shared" si="147"/>
        <v>Restonic Hotel Motel Bonnell ET Border 72X63X10</v>
      </c>
      <c r="F62" s="16" t="str">
        <f t="shared" si="147"/>
        <v>SFG-FRBNET-BOR-72X63X10</v>
      </c>
      <c r="G62" s="16" t="str">
        <f t="shared" si="147"/>
        <v>Restonic Hotel Motel Bonnell ET Border 72X63X10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5" t="s">
        <v>18738</v>
      </c>
      <c r="R62" s="35" t="s">
        <v>34277</v>
      </c>
      <c r="S62" s="35" t="s">
        <v>192</v>
      </c>
      <c r="T62" s="36">
        <v>0.92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72X63X10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10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0.92</v>
      </c>
      <c r="AG62" s="25">
        <f>VLOOKUP(Q62,'SFG-RM'!A:B,2,0)</f>
        <v>9.3094552894011979</v>
      </c>
      <c r="AH62" s="19">
        <f t="shared" si="128"/>
        <v>8.5646988662491026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37">
        <f t="shared" si="137"/>
        <v>166.346</v>
      </c>
      <c r="AT62" s="31">
        <f t="shared" si="137"/>
        <v>187</v>
      </c>
    </row>
    <row r="63" spans="1:46">
      <c r="A63" s="38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SFG-FRBNET-BOR-72X63X10</v>
      </c>
      <c r="E63" s="16" t="str">
        <f t="shared" si="149"/>
        <v>Restonic Hotel Motel Bonnell ET Border 72X63X10</v>
      </c>
      <c r="F63" s="16" t="str">
        <f t="shared" si="149"/>
        <v>SFG-FRBNET-BOR-72X63X10</v>
      </c>
      <c r="G63" s="16" t="str">
        <f t="shared" si="149"/>
        <v>Restonic Hotel Motel Bonnell ET Border 72X63X10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5" t="s">
        <v>1479</v>
      </c>
      <c r="R63" s="35" t="s">
        <v>1480</v>
      </c>
      <c r="S63" s="35" t="s">
        <v>165</v>
      </c>
      <c r="T63" s="36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72X63X10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10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37">
        <f t="shared" si="137"/>
        <v>166.346</v>
      </c>
      <c r="AT63" s="31">
        <f t="shared" si="137"/>
        <v>187</v>
      </c>
    </row>
    <row r="65" spans="1:46">
      <c r="A65" s="38">
        <v>1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SFG-FRBNET-BOR-72X69X10</v>
      </c>
      <c r="G65" s="16" t="str">
        <f>E65</f>
        <v>Restonic Hotel Motel Bonnell ET Border 72X69X10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5" t="s">
        <v>1659</v>
      </c>
      <c r="R65" s="35" t="s">
        <v>1660</v>
      </c>
      <c r="S65" s="35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72X69X10</v>
      </c>
      <c r="Y65" s="30" t="str">
        <f>LEFT(X65,2)</f>
        <v>72</v>
      </c>
      <c r="Z65" s="30" t="str">
        <f>MID(X65,4,2)</f>
        <v>69</v>
      </c>
      <c r="AA65" s="30" t="str">
        <f>RIGHT(X65,2)</f>
        <v>10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6">
        <f>SUM(AH65:AH72)</f>
        <v>172.44736538477909</v>
      </c>
      <c r="AJ65" s="46">
        <f>ROUND(AI65,3)</f>
        <v>172.447</v>
      </c>
      <c r="AK65" s="46">
        <f>AJ65</f>
        <v>172.447</v>
      </c>
      <c r="AL65" s="46">
        <f>+AK65+AQ65</f>
        <v>193.78714380299999</v>
      </c>
      <c r="AM65" s="46">
        <f>+SUM(((AK65*3%*18%)))</f>
        <v>0.93121379999999987</v>
      </c>
      <c r="AN65" s="46">
        <f t="shared" ref="AN65" si="152">+SUM(((AK65*14.33%*53%)))</f>
        <v>13.097177203000001</v>
      </c>
      <c r="AO65" s="46">
        <f t="shared" ref="AO65" si="153">+SUM(((AK65*5.92%*53%)))</f>
        <v>5.4106970720000005</v>
      </c>
      <c r="AP65" s="46">
        <f t="shared" ref="AP65" si="154">+SUM(((AK65*2.08%*53%)))</f>
        <v>1.901055728</v>
      </c>
      <c r="AQ65" s="46">
        <f>SUM(AM65:AP65)</f>
        <v>21.340143803</v>
      </c>
      <c r="AR65" s="47">
        <f>ROUNDUP(AL65,0)</f>
        <v>194</v>
      </c>
      <c r="AS65" s="37">
        <f>AK65</f>
        <v>172.447</v>
      </c>
      <c r="AT65" s="31">
        <f>AR65</f>
        <v>194</v>
      </c>
    </row>
    <row r="66" spans="1:46">
      <c r="A66" s="38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SFG-FRBNET-BOR-72X69X10</v>
      </c>
      <c r="E66" s="16" t="str">
        <f t="shared" si="155"/>
        <v>Restonic Hotel Motel Bonnell ET Border 72X69X10</v>
      </c>
      <c r="F66" s="16" t="str">
        <f t="shared" si="155"/>
        <v>SFG-FRBNET-BOR-72X69X10</v>
      </c>
      <c r="G66" s="16" t="str">
        <f t="shared" si="155"/>
        <v>Restonic Hotel Motel Bonnell ET Border 72X69X10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5" t="s">
        <v>698</v>
      </c>
      <c r="R66" s="35" t="s">
        <v>699</v>
      </c>
      <c r="S66" s="35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72X69X10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10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37">
        <f t="shared" ref="AS66:AT66" si="160">AS65</f>
        <v>172.447</v>
      </c>
      <c r="AT66" s="31">
        <f t="shared" si="160"/>
        <v>194</v>
      </c>
    </row>
    <row r="67" spans="1:46">
      <c r="A67" s="38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SFG-FRBNET-BOR-72X69X10</v>
      </c>
      <c r="E67" s="16" t="str">
        <f t="shared" si="161"/>
        <v>Restonic Hotel Motel Bonnell ET Border 72X69X10</v>
      </c>
      <c r="F67" s="16" t="str">
        <f t="shared" si="161"/>
        <v>SFG-FRBNET-BOR-72X69X10</v>
      </c>
      <c r="G67" s="16" t="str">
        <f t="shared" si="161"/>
        <v>Restonic Hotel Motel Bonnell ET Border 72X69X10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5" t="s">
        <v>18712</v>
      </c>
      <c r="R67" s="35" t="s">
        <v>34279</v>
      </c>
      <c r="S67" s="35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72X69X10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10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20.07128427</v>
      </c>
      <c r="AH67" s="19">
        <f t="shared" si="151"/>
        <v>145.29602683053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37">
        <f t="shared" ref="AS67:AT67" si="164">AS66</f>
        <v>172.447</v>
      </c>
      <c r="AT67" s="31">
        <f t="shared" si="164"/>
        <v>194</v>
      </c>
    </row>
    <row r="68" spans="1:46">
      <c r="A68" s="38">
        <v>4</v>
      </c>
      <c r="B68" s="15">
        <f t="shared" ref="B68:G68" si="165">B67</f>
        <v>8</v>
      </c>
      <c r="C68" s="15" t="str">
        <f t="shared" si="165"/>
        <v>28.03.2024</v>
      </c>
      <c r="D68" s="16" t="str">
        <f t="shared" si="165"/>
        <v>SFG-FRBNET-BOR-72X69X10</v>
      </c>
      <c r="E68" s="16" t="str">
        <f t="shared" si="165"/>
        <v>Restonic Hotel Motel Bonnell ET Border 72X69X10</v>
      </c>
      <c r="F68" s="16" t="str">
        <f t="shared" si="165"/>
        <v>SFG-FRBNET-BOR-72X69X10</v>
      </c>
      <c r="G68" s="16" t="str">
        <f t="shared" si="165"/>
        <v>Restonic Hotel Motel Bonnell ET Border 72X69X10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5" t="s">
        <v>1964</v>
      </c>
      <c r="R68" s="35" t="s">
        <v>1965</v>
      </c>
      <c r="S68" s="35" t="s">
        <v>25</v>
      </c>
      <c r="T68" s="36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72X69X10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10</v>
      </c>
      <c r="AB68" s="19" t="str">
        <f t="shared" ref="AB68:AC68" si="166">AB67</f>
        <v>72</v>
      </c>
      <c r="AC68" s="19" t="str">
        <f t="shared" si="166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5.9957000000000003</v>
      </c>
      <c r="AH68" s="19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37">
        <f t="shared" ref="AS68:AT68" si="167">AS67</f>
        <v>172.447</v>
      </c>
      <c r="AT68" s="31">
        <f t="shared" si="167"/>
        <v>194</v>
      </c>
    </row>
    <row r="69" spans="1:46">
      <c r="A69" s="38">
        <v>5</v>
      </c>
      <c r="B69" s="15">
        <f t="shared" ref="B69:G69" si="168">B68</f>
        <v>8</v>
      </c>
      <c r="C69" s="15" t="str">
        <f t="shared" si="168"/>
        <v>28.03.2024</v>
      </c>
      <c r="D69" s="16" t="str">
        <f t="shared" si="168"/>
        <v>SFG-FRBNET-BOR-72X69X10</v>
      </c>
      <c r="E69" s="16" t="str">
        <f t="shared" si="168"/>
        <v>Restonic Hotel Motel Bonnell ET Border 72X69X10</v>
      </c>
      <c r="F69" s="16" t="str">
        <f t="shared" si="168"/>
        <v>SFG-FRBNET-BOR-72X69X10</v>
      </c>
      <c r="G69" s="16" t="str">
        <f t="shared" si="168"/>
        <v>Restonic Hotel Motel Bonnell ET Border 72X69X10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5" t="s">
        <v>459</v>
      </c>
      <c r="R69" s="35" t="s">
        <v>460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72X69X10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10</v>
      </c>
      <c r="AB69" s="19" t="str">
        <f t="shared" ref="AB69:AC69" si="169">AB68</f>
        <v>72</v>
      </c>
      <c r="AC69" s="19" t="str">
        <f t="shared" si="169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37">
        <f t="shared" ref="AS69:AT69" si="170">AS68</f>
        <v>172.447</v>
      </c>
      <c r="AT69" s="31">
        <f t="shared" si="170"/>
        <v>194</v>
      </c>
    </row>
    <row r="70" spans="1:46">
      <c r="A70" s="38">
        <v>6</v>
      </c>
      <c r="B70" s="15">
        <f t="shared" ref="B70:G70" si="171">B69</f>
        <v>8</v>
      </c>
      <c r="C70" s="15" t="str">
        <f t="shared" si="171"/>
        <v>28.03.2024</v>
      </c>
      <c r="D70" s="16" t="str">
        <f t="shared" si="171"/>
        <v>SFG-FRBNET-BOR-72X69X10</v>
      </c>
      <c r="E70" s="16" t="str">
        <f t="shared" si="171"/>
        <v>Restonic Hotel Motel Bonnell ET Border 72X69X10</v>
      </c>
      <c r="F70" s="16" t="str">
        <f t="shared" si="171"/>
        <v>SFG-FRBNET-BOR-72X69X10</v>
      </c>
      <c r="G70" s="16" t="str">
        <f t="shared" si="171"/>
        <v>Restonic Hotel Motel Bonnell ET Border 72X69X10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5" t="s">
        <v>2232</v>
      </c>
      <c r="R70" s="35" t="s">
        <v>2233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72X69X10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10</v>
      </c>
      <c r="AB70" s="19" t="str">
        <f t="shared" ref="AB70:AC70" si="172">AB69</f>
        <v>72</v>
      </c>
      <c r="AC70" s="19" t="str">
        <f t="shared" si="172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37">
        <f t="shared" ref="AS70:AT70" si="173">AS69</f>
        <v>172.447</v>
      </c>
      <c r="AT70" s="31">
        <f t="shared" si="173"/>
        <v>194</v>
      </c>
    </row>
    <row r="71" spans="1:46">
      <c r="A71" s="38">
        <v>7</v>
      </c>
      <c r="B71" s="15">
        <f t="shared" ref="B71:G71" si="174">B70</f>
        <v>8</v>
      </c>
      <c r="C71" s="15" t="str">
        <f t="shared" si="174"/>
        <v>28.03.2024</v>
      </c>
      <c r="D71" s="16" t="str">
        <f t="shared" si="174"/>
        <v>SFG-FRBNET-BOR-72X69X10</v>
      </c>
      <c r="E71" s="16" t="str">
        <f t="shared" si="174"/>
        <v>Restonic Hotel Motel Bonnell ET Border 72X69X10</v>
      </c>
      <c r="F71" s="16" t="str">
        <f t="shared" si="174"/>
        <v>SFG-FRBNET-BOR-72X69X10</v>
      </c>
      <c r="G71" s="16" t="str">
        <f t="shared" si="174"/>
        <v>Restonic Hotel Motel Bonnell ET Border 72X69X10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5" t="s">
        <v>18738</v>
      </c>
      <c r="R71" s="35" t="s">
        <v>34277</v>
      </c>
      <c r="S71" s="35" t="s">
        <v>192</v>
      </c>
      <c r="T71" s="36">
        <v>0.92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72X69X10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10</v>
      </c>
      <c r="AB71" s="19" t="str">
        <f t="shared" ref="AB71:AC71" si="175">AB70</f>
        <v>72</v>
      </c>
      <c r="AC71" s="19" t="str">
        <f t="shared" si="175"/>
        <v>69</v>
      </c>
      <c r="AF71" s="21">
        <f t="shared" si="163"/>
        <v>0.92</v>
      </c>
      <c r="AG71" s="25">
        <f>VLOOKUP(Q71,'SFG-RM'!A:B,2,0)</f>
        <v>9.3094552894011979</v>
      </c>
      <c r="AH71" s="19">
        <f t="shared" si="151"/>
        <v>8.5646988662491026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37">
        <f t="shared" ref="AS71:AT71" si="176">AS70</f>
        <v>172.447</v>
      </c>
      <c r="AT71" s="31">
        <f t="shared" si="176"/>
        <v>194</v>
      </c>
    </row>
    <row r="72" spans="1:46">
      <c r="A72" s="38">
        <v>8</v>
      </c>
      <c r="B72" s="15">
        <f t="shared" ref="B72:G72" si="177">B71</f>
        <v>8</v>
      </c>
      <c r="C72" s="15" t="str">
        <f t="shared" si="177"/>
        <v>28.03.2024</v>
      </c>
      <c r="D72" s="16" t="str">
        <f t="shared" si="177"/>
        <v>SFG-FRBNET-BOR-72X69X10</v>
      </c>
      <c r="E72" s="16" t="str">
        <f t="shared" si="177"/>
        <v>Restonic Hotel Motel Bonnell ET Border 72X69X10</v>
      </c>
      <c r="F72" s="16" t="str">
        <f t="shared" si="177"/>
        <v>SFG-FRBNET-BOR-72X69X10</v>
      </c>
      <c r="G72" s="16" t="str">
        <f t="shared" si="177"/>
        <v>Restonic Hotel Motel Bonnell ET Border 72X69X10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5" t="s">
        <v>1479</v>
      </c>
      <c r="R72" s="35" t="s">
        <v>1480</v>
      </c>
      <c r="S72" s="35" t="s">
        <v>165</v>
      </c>
      <c r="T72" s="36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72X69X10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10</v>
      </c>
      <c r="AB72" s="19" t="str">
        <f t="shared" ref="AB72:AC72" si="178">AB71</f>
        <v>72</v>
      </c>
      <c r="AC72" s="19" t="str">
        <f t="shared" si="178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37">
        <f t="shared" ref="AS72:AT72" si="179">AS71</f>
        <v>172.447</v>
      </c>
      <c r="AT72" s="31">
        <f t="shared" si="179"/>
        <v>194</v>
      </c>
    </row>
    <row r="74" spans="1:46">
      <c r="A74" s="38">
        <v>1</v>
      </c>
      <c r="B74" s="15"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SFG-FRBNET-BOR-75X33X10</v>
      </c>
      <c r="G74" s="16" t="str">
        <f>E74</f>
        <v>Restonic Hotel Motel Bonnell ET Border 75X33X10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75X33X10</v>
      </c>
      <c r="Y74" s="30" t="str">
        <f>LEFT(X74,2)</f>
        <v>75</v>
      </c>
      <c r="Z74" s="30" t="str">
        <f>MID(X74,4,2)</f>
        <v>33</v>
      </c>
      <c r="AA74" s="30" t="str">
        <f>RIGHT(X74,2)</f>
        <v>10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80">AF74*AG74</f>
        <v>0.129439688</v>
      </c>
      <c r="AI74" s="46">
        <f>SUM(AH74:AH81)</f>
        <v>138.80789294825911</v>
      </c>
      <c r="AJ74" s="46">
        <f>ROUND(AI74,3)</f>
        <v>138.80799999999999</v>
      </c>
      <c r="AK74" s="46">
        <f>AJ74</f>
        <v>138.80799999999999</v>
      </c>
      <c r="AL74" s="46">
        <f>+AK74+AQ74</f>
        <v>155.985351192</v>
      </c>
      <c r="AM74" s="46">
        <f>+SUM(((AK74*3%*18%)))</f>
        <v>0.74956319999999987</v>
      </c>
      <c r="AN74" s="46">
        <f t="shared" ref="AN74" si="181">+SUM(((AK74*14.33%*53%)))</f>
        <v>10.542328791999999</v>
      </c>
      <c r="AO74" s="46">
        <f t="shared" ref="AO74" si="182">+SUM(((AK74*5.92%*53%)))</f>
        <v>4.3552398080000003</v>
      </c>
      <c r="AP74" s="46">
        <f t="shared" ref="AP74" si="183">+SUM(((AK74*2.08%*53%)))</f>
        <v>1.530219392</v>
      </c>
      <c r="AQ74" s="46">
        <f>SUM(AM74:AP74)</f>
        <v>17.177351192</v>
      </c>
      <c r="AR74" s="47">
        <f>ROUNDUP(AL74,0)</f>
        <v>156</v>
      </c>
      <c r="AS74" s="37">
        <f>AK74</f>
        <v>138.80799999999999</v>
      </c>
      <c r="AT74" s="31">
        <f>AR74</f>
        <v>156</v>
      </c>
    </row>
    <row r="75" spans="1:46">
      <c r="A75" s="38">
        <v>2</v>
      </c>
      <c r="B75" s="15">
        <f t="shared" ref="B75:G75" si="184">B74</f>
        <v>9</v>
      </c>
      <c r="C75" s="15" t="str">
        <f t="shared" si="184"/>
        <v>28.03.2024</v>
      </c>
      <c r="D75" s="16" t="str">
        <f t="shared" si="184"/>
        <v>SFG-FRBNET-BOR-75X33X10</v>
      </c>
      <c r="E75" s="16" t="str">
        <f t="shared" si="184"/>
        <v>Restonic Hotel Motel Bonnell ET Border 75X33X10</v>
      </c>
      <c r="F75" s="16" t="str">
        <f t="shared" si="184"/>
        <v>SFG-FRBNET-BOR-75X33X10</v>
      </c>
      <c r="G75" s="16" t="str">
        <f t="shared" si="184"/>
        <v>Restonic Hotel Motel Bonnell ET Border 75X33X10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85">RIGHT(D75,8)</f>
        <v>75X33X10</v>
      </c>
      <c r="Y75" s="30" t="str">
        <f t="shared" ref="Y75:Y81" si="186">LEFT(X75,2)</f>
        <v>75</v>
      </c>
      <c r="Z75" s="30" t="str">
        <f t="shared" ref="Z75:Z81" si="187">MID(X75,4,2)</f>
        <v>33</v>
      </c>
      <c r="AA75" s="30" t="str">
        <f t="shared" ref="AA75:AA81" si="188">RIGHT(X75,2)</f>
        <v>10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80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37">
        <f t="shared" ref="AS75:AT75" si="189">AS74</f>
        <v>138.80799999999999</v>
      </c>
      <c r="AT75" s="31">
        <f t="shared" si="189"/>
        <v>156</v>
      </c>
    </row>
    <row r="76" spans="1:46">
      <c r="A76" s="38">
        <v>3</v>
      </c>
      <c r="B76" s="15">
        <f t="shared" ref="B76:G76" si="190">B75</f>
        <v>9</v>
      </c>
      <c r="C76" s="15" t="str">
        <f t="shared" si="190"/>
        <v>28.03.2024</v>
      </c>
      <c r="D76" s="16" t="str">
        <f t="shared" si="190"/>
        <v>SFG-FRBNET-BOR-75X33X10</v>
      </c>
      <c r="E76" s="16" t="str">
        <f t="shared" si="190"/>
        <v>Restonic Hotel Motel Bonnell ET Border 75X33X10</v>
      </c>
      <c r="F76" s="16" t="str">
        <f t="shared" si="190"/>
        <v>SFG-FRBNET-BOR-75X33X10</v>
      </c>
      <c r="G76" s="16" t="str">
        <f t="shared" si="190"/>
        <v>Restonic Hotel Motel Bonnell ET Border 75X33X10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18712</v>
      </c>
      <c r="R76" s="35" t="s">
        <v>34279</v>
      </c>
      <c r="S76" s="35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85"/>
        <v>75X33X10</v>
      </c>
      <c r="Y76" s="30" t="str">
        <f t="shared" si="186"/>
        <v>75</v>
      </c>
      <c r="Z76" s="30" t="str">
        <f t="shared" si="187"/>
        <v>33</v>
      </c>
      <c r="AA76" s="30" t="str">
        <f t="shared" si="188"/>
        <v>10</v>
      </c>
      <c r="AB76" s="19" t="str">
        <f t="shared" ref="AB76:AC76" si="191">AB75</f>
        <v>75</v>
      </c>
      <c r="AC76" s="19" t="str">
        <f t="shared" si="191"/>
        <v>33</v>
      </c>
      <c r="AD76" s="20">
        <f>ROUNDUP(((((AB76+AC76)*2)+3)*0.0254),3)</f>
        <v>5.5630000000000006</v>
      </c>
      <c r="AF76" s="21">
        <f t="shared" ref="AF76:AF81" si="192">T76</f>
        <v>5.5630000000000006</v>
      </c>
      <c r="AG76" s="25">
        <f>VLOOKUP(Q76,'SFG-RM'!A:B,2,0)</f>
        <v>20.07128427</v>
      </c>
      <c r="AH76" s="19">
        <f t="shared" si="180"/>
        <v>111.65655439401002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37">
        <f t="shared" ref="AS76:AT76" si="193">AS75</f>
        <v>138.80799999999999</v>
      </c>
      <c r="AT76" s="31">
        <f t="shared" si="193"/>
        <v>156</v>
      </c>
    </row>
    <row r="77" spans="1:46">
      <c r="A77" s="38">
        <v>4</v>
      </c>
      <c r="B77" s="15">
        <f t="shared" ref="B77:G77" si="194">B76</f>
        <v>9</v>
      </c>
      <c r="C77" s="15" t="str">
        <f t="shared" si="194"/>
        <v>28.03.2024</v>
      </c>
      <c r="D77" s="16" t="str">
        <f t="shared" si="194"/>
        <v>SFG-FRBNET-BOR-75X33X10</v>
      </c>
      <c r="E77" s="16" t="str">
        <f t="shared" si="194"/>
        <v>Restonic Hotel Motel Bonnell ET Border 75X33X10</v>
      </c>
      <c r="F77" s="16" t="str">
        <f t="shared" si="194"/>
        <v>SFG-FRBNET-BOR-75X33X10</v>
      </c>
      <c r="G77" s="16" t="str">
        <f t="shared" si="194"/>
        <v>Restonic Hotel Motel Bonnell ET Border 75X33X10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  <c r="X77" s="29" t="str">
        <f t="shared" si="185"/>
        <v>75X33X10</v>
      </c>
      <c r="Y77" s="30" t="str">
        <f t="shared" si="186"/>
        <v>75</v>
      </c>
      <c r="Z77" s="30" t="str">
        <f t="shared" si="187"/>
        <v>33</v>
      </c>
      <c r="AA77" s="30" t="str">
        <f t="shared" si="188"/>
        <v>10</v>
      </c>
      <c r="AB77" s="19" t="str">
        <f t="shared" ref="AB77:AC77" si="195">AB76</f>
        <v>75</v>
      </c>
      <c r="AC77" s="19" t="str">
        <f t="shared" si="195"/>
        <v>33</v>
      </c>
      <c r="AD77" s="20">
        <f>ROUNDUP(((((72+30)*2)+3)*0.0254),3)</f>
        <v>5.258</v>
      </c>
      <c r="AF77" s="21">
        <f t="shared" si="192"/>
        <v>1</v>
      </c>
      <c r="AG77">
        <f>VLOOKUP(Q77,'Rm-feb-24'!B:P,15,0)</f>
        <v>5.9957000000000003</v>
      </c>
      <c r="AH77" s="19">
        <f t="shared" si="180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37">
        <f t="shared" ref="AS77:AT77" si="196">AS76</f>
        <v>138.80799999999999</v>
      </c>
      <c r="AT77" s="31">
        <f t="shared" si="196"/>
        <v>156</v>
      </c>
    </row>
    <row r="78" spans="1:46">
      <c r="A78" s="38">
        <v>5</v>
      </c>
      <c r="B78" s="15">
        <f t="shared" ref="B78:G78" si="197">B77</f>
        <v>9</v>
      </c>
      <c r="C78" s="15" t="str">
        <f t="shared" si="197"/>
        <v>28.03.2024</v>
      </c>
      <c r="D78" s="16" t="str">
        <f t="shared" si="197"/>
        <v>SFG-FRBNET-BOR-75X33X10</v>
      </c>
      <c r="E78" s="16" t="str">
        <f t="shared" si="197"/>
        <v>Restonic Hotel Motel Bonnell ET Border 75X33X10</v>
      </c>
      <c r="F78" s="16" t="str">
        <f t="shared" si="197"/>
        <v>SFG-FRBNET-BOR-75X33X10</v>
      </c>
      <c r="G78" s="16" t="str">
        <f t="shared" si="197"/>
        <v>Restonic Hotel Motel Bonnell ET Border 75X33X10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  <c r="X78" s="29" t="str">
        <f t="shared" si="185"/>
        <v>75X33X10</v>
      </c>
      <c r="Y78" s="30" t="str">
        <f t="shared" si="186"/>
        <v>75</v>
      </c>
      <c r="Z78" s="30" t="str">
        <f t="shared" si="187"/>
        <v>33</v>
      </c>
      <c r="AA78" s="30" t="str">
        <f t="shared" si="188"/>
        <v>10</v>
      </c>
      <c r="AB78" s="19" t="str">
        <f t="shared" ref="AB78:AC78" si="198">AB77</f>
        <v>75</v>
      </c>
      <c r="AC78" s="19" t="str">
        <f t="shared" si="198"/>
        <v>33</v>
      </c>
      <c r="AF78" s="21">
        <f t="shared" si="192"/>
        <v>1</v>
      </c>
      <c r="AG78">
        <f>VLOOKUP(Q78,'Rm-feb-24'!B:P,15,0)</f>
        <v>1.3274999999999999</v>
      </c>
      <c r="AH78" s="19">
        <f t="shared" si="180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37">
        <f t="shared" ref="AS78:AT78" si="199">AS77</f>
        <v>138.80799999999999</v>
      </c>
      <c r="AT78" s="31">
        <f t="shared" si="199"/>
        <v>156</v>
      </c>
    </row>
    <row r="79" spans="1:46">
      <c r="A79" s="38">
        <v>6</v>
      </c>
      <c r="B79" s="15">
        <f t="shared" ref="B79:G79" si="200">B78</f>
        <v>9</v>
      </c>
      <c r="C79" s="15" t="str">
        <f t="shared" si="200"/>
        <v>28.03.2024</v>
      </c>
      <c r="D79" s="16" t="str">
        <f t="shared" si="200"/>
        <v>SFG-FRBNET-BOR-75X33X10</v>
      </c>
      <c r="E79" s="16" t="str">
        <f t="shared" si="200"/>
        <v>Restonic Hotel Motel Bonnell ET Border 75X33X10</v>
      </c>
      <c r="F79" s="16" t="str">
        <f t="shared" si="200"/>
        <v>SFG-FRBNET-BOR-75X33X10</v>
      </c>
      <c r="G79" s="16" t="str">
        <f t="shared" si="200"/>
        <v>Restonic Hotel Motel Bonnell ET Border 75X33X10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  <c r="X79" s="29" t="str">
        <f t="shared" si="185"/>
        <v>75X33X10</v>
      </c>
      <c r="Y79" s="30" t="str">
        <f t="shared" si="186"/>
        <v>75</v>
      </c>
      <c r="Z79" s="30" t="str">
        <f t="shared" si="187"/>
        <v>33</v>
      </c>
      <c r="AA79" s="30" t="str">
        <f t="shared" si="188"/>
        <v>10</v>
      </c>
      <c r="AB79" s="19" t="str">
        <f t="shared" ref="AB79:AC79" si="201">AB78</f>
        <v>75</v>
      </c>
      <c r="AC79" s="19" t="str">
        <f t="shared" si="201"/>
        <v>33</v>
      </c>
      <c r="AF79" s="21">
        <f t="shared" si="192"/>
        <v>1</v>
      </c>
      <c r="AG79">
        <f>VLOOKUP(Q79,'Rm-feb-24'!B:P,15,0)</f>
        <v>1.7318</v>
      </c>
      <c r="AH79" s="19">
        <f t="shared" si="180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37">
        <f t="shared" ref="AS79:AT79" si="202">AS78</f>
        <v>138.80799999999999</v>
      </c>
      <c r="AT79" s="31">
        <f t="shared" si="202"/>
        <v>156</v>
      </c>
    </row>
    <row r="80" spans="1:46">
      <c r="A80" s="38">
        <v>7</v>
      </c>
      <c r="B80" s="15">
        <f t="shared" ref="B80:G80" si="203">B79</f>
        <v>9</v>
      </c>
      <c r="C80" s="15" t="str">
        <f t="shared" si="203"/>
        <v>28.03.2024</v>
      </c>
      <c r="D80" s="16" t="str">
        <f t="shared" si="203"/>
        <v>SFG-FRBNET-BOR-75X33X10</v>
      </c>
      <c r="E80" s="16" t="str">
        <f t="shared" si="203"/>
        <v>Restonic Hotel Motel Bonnell ET Border 75X33X10</v>
      </c>
      <c r="F80" s="16" t="str">
        <f t="shared" si="203"/>
        <v>SFG-FRBNET-BOR-75X33X10</v>
      </c>
      <c r="G80" s="16" t="str">
        <f t="shared" si="203"/>
        <v>Restonic Hotel Motel Bonnell ET Border 75X33X10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0.92</v>
      </c>
      <c r="U80" s="16" t="s">
        <v>2292</v>
      </c>
      <c r="V80" s="16" t="s">
        <v>2276</v>
      </c>
      <c r="W80" s="16" t="s">
        <v>2295</v>
      </c>
      <c r="X80" s="29" t="str">
        <f t="shared" si="185"/>
        <v>75X33X10</v>
      </c>
      <c r="Y80" s="30" t="str">
        <f t="shared" si="186"/>
        <v>75</v>
      </c>
      <c r="Z80" s="30" t="str">
        <f t="shared" si="187"/>
        <v>33</v>
      </c>
      <c r="AA80" s="30" t="str">
        <f t="shared" si="188"/>
        <v>10</v>
      </c>
      <c r="AB80" s="19" t="str">
        <f t="shared" ref="AB80:AC80" si="204">AB79</f>
        <v>75</v>
      </c>
      <c r="AC80" s="19" t="str">
        <f t="shared" si="204"/>
        <v>33</v>
      </c>
      <c r="AF80" s="21">
        <f t="shared" si="192"/>
        <v>0.92</v>
      </c>
      <c r="AG80" s="25">
        <f>VLOOKUP(Q80,'SFG-RM'!A:B,2,0)</f>
        <v>9.3094552894011979</v>
      </c>
      <c r="AH80" s="19">
        <f t="shared" si="180"/>
        <v>8.5646988662491026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37">
        <f t="shared" ref="AS80:AT80" si="205">AS79</f>
        <v>138.80799999999999</v>
      </c>
      <c r="AT80" s="31">
        <f t="shared" si="205"/>
        <v>156</v>
      </c>
    </row>
    <row r="81" spans="1:46">
      <c r="A81" s="38">
        <v>8</v>
      </c>
      <c r="B81" s="15">
        <f t="shared" ref="B81:G81" si="206">B80</f>
        <v>9</v>
      </c>
      <c r="C81" s="15" t="str">
        <f t="shared" si="206"/>
        <v>28.03.2024</v>
      </c>
      <c r="D81" s="16" t="str">
        <f t="shared" si="206"/>
        <v>SFG-FRBNET-BOR-75X33X10</v>
      </c>
      <c r="E81" s="16" t="str">
        <f t="shared" si="206"/>
        <v>Restonic Hotel Motel Bonnell ET Border 75X33X10</v>
      </c>
      <c r="F81" s="16" t="str">
        <f t="shared" si="206"/>
        <v>SFG-FRBNET-BOR-75X33X10</v>
      </c>
      <c r="G81" s="16" t="str">
        <f t="shared" si="206"/>
        <v>Restonic Hotel Motel Bonnell ET Border 75X33X10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  <c r="X81" s="29" t="str">
        <f t="shared" si="185"/>
        <v>75X33X10</v>
      </c>
      <c r="Y81" s="30" t="str">
        <f t="shared" si="186"/>
        <v>75</v>
      </c>
      <c r="Z81" s="30" t="str">
        <f t="shared" si="187"/>
        <v>33</v>
      </c>
      <c r="AA81" s="30" t="str">
        <f t="shared" si="188"/>
        <v>10</v>
      </c>
      <c r="AB81" s="19" t="str">
        <f t="shared" ref="AB81:AC81" si="207">AB80</f>
        <v>75</v>
      </c>
      <c r="AC81" s="19" t="str">
        <f t="shared" si="207"/>
        <v>33</v>
      </c>
      <c r="AF81" s="21">
        <f t="shared" si="192"/>
        <v>2</v>
      </c>
      <c r="AG81">
        <f>VLOOKUP(Q81,'Rm-feb-24'!B:P,15,0)</f>
        <v>4.6721000000000004</v>
      </c>
      <c r="AH81" s="19">
        <f t="shared" si="180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37">
        <f t="shared" ref="AS81:AT81" si="208">AS80</f>
        <v>138.80799999999999</v>
      </c>
      <c r="AT81" s="31">
        <f t="shared" si="208"/>
        <v>156</v>
      </c>
    </row>
    <row r="83" spans="1:46">
      <c r="A83" s="38">
        <v>1</v>
      </c>
      <c r="B83" s="15"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SFG-FRBNET-BOR-75X39X10</v>
      </c>
      <c r="G83" s="16" t="str">
        <f>E83</f>
        <v>Restonic Hotel Motel Bonnell ET Border 75X39X10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5" t="s">
        <v>1659</v>
      </c>
      <c r="R83" s="35" t="s">
        <v>1660</v>
      </c>
      <c r="S83" s="35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75X39X10</v>
      </c>
      <c r="Y83" s="30" t="str">
        <f>LEFT(X83,2)</f>
        <v>75</v>
      </c>
      <c r="Z83" s="30" t="str">
        <f>MID(X83,4,2)</f>
        <v>39</v>
      </c>
      <c r="AA83" s="30" t="str">
        <f>RIGHT(X83,2)</f>
        <v>10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209">AF83*AG83</f>
        <v>0.129439688</v>
      </c>
      <c r="AI83" s="46">
        <f>SUM(AH83:AH90)</f>
        <v>144.9296346506091</v>
      </c>
      <c r="AJ83" s="46">
        <f>ROUND(AI83,3)</f>
        <v>144.93</v>
      </c>
      <c r="AK83" s="46">
        <f>AJ83</f>
        <v>144.93</v>
      </c>
      <c r="AL83" s="46">
        <f>+AK83+AQ83</f>
        <v>162.86494257000001</v>
      </c>
      <c r="AM83" s="46">
        <f>+SUM(((AK83*3%*18%)))</f>
        <v>0.78262200000000004</v>
      </c>
      <c r="AN83" s="46">
        <f t="shared" ref="AN83" si="210">+SUM(((AK83*14.33%*53%)))</f>
        <v>11.007288570000002</v>
      </c>
      <c r="AO83" s="46">
        <f t="shared" ref="AO83" si="211">+SUM(((AK83*5.92%*53%)))</f>
        <v>4.5473236800000008</v>
      </c>
      <c r="AP83" s="46">
        <f t="shared" ref="AP83" si="212">+SUM(((AK83*2.08%*53%)))</f>
        <v>1.59770832</v>
      </c>
      <c r="AQ83" s="46">
        <f>SUM(AM83:AP83)</f>
        <v>17.93494257</v>
      </c>
      <c r="AR83" s="47">
        <f>ROUNDUP(AL83,0)</f>
        <v>163</v>
      </c>
      <c r="AS83" s="37">
        <f>AK83</f>
        <v>144.93</v>
      </c>
      <c r="AT83" s="31">
        <f>AR83</f>
        <v>163</v>
      </c>
    </row>
    <row r="84" spans="1:46">
      <c r="A84" s="38">
        <v>2</v>
      </c>
      <c r="B84" s="15">
        <f t="shared" ref="B84:G84" si="213">B83</f>
        <v>10</v>
      </c>
      <c r="C84" s="15" t="str">
        <f t="shared" si="213"/>
        <v>28.03.2024</v>
      </c>
      <c r="D84" s="16" t="str">
        <f t="shared" si="213"/>
        <v>SFG-FRBNET-BOR-75X39X10</v>
      </c>
      <c r="E84" s="16" t="str">
        <f t="shared" si="213"/>
        <v>Restonic Hotel Motel Bonnell ET Border 75X39X10</v>
      </c>
      <c r="F84" s="16" t="str">
        <f t="shared" si="213"/>
        <v>SFG-FRBNET-BOR-75X39X10</v>
      </c>
      <c r="G84" s="16" t="str">
        <f t="shared" si="213"/>
        <v>Restonic Hotel Motel Bonnell ET Border 75X39X10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5" t="s">
        <v>698</v>
      </c>
      <c r="R84" s="35" t="s">
        <v>699</v>
      </c>
      <c r="S84" s="35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14">RIGHT(D84,8)</f>
        <v>75X39X10</v>
      </c>
      <c r="Y84" s="30" t="str">
        <f t="shared" ref="Y84:Y90" si="215">LEFT(X84,2)</f>
        <v>75</v>
      </c>
      <c r="Z84" s="30" t="str">
        <f t="shared" ref="Z84:Z90" si="216">MID(X84,4,2)</f>
        <v>39</v>
      </c>
      <c r="AA84" s="30" t="str">
        <f t="shared" ref="AA84:AA90" si="217">RIGHT(X84,2)</f>
        <v>10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209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37">
        <f t="shared" ref="AS84:AT84" si="218">AS83</f>
        <v>144.93</v>
      </c>
      <c r="AT84" s="31">
        <f t="shared" si="218"/>
        <v>163</v>
      </c>
    </row>
    <row r="85" spans="1:46">
      <c r="A85" s="38">
        <v>3</v>
      </c>
      <c r="B85" s="15">
        <f t="shared" ref="B85:G85" si="219">B84</f>
        <v>10</v>
      </c>
      <c r="C85" s="15" t="str">
        <f t="shared" si="219"/>
        <v>28.03.2024</v>
      </c>
      <c r="D85" s="16" t="str">
        <f t="shared" si="219"/>
        <v>SFG-FRBNET-BOR-75X39X10</v>
      </c>
      <c r="E85" s="16" t="str">
        <f t="shared" si="219"/>
        <v>Restonic Hotel Motel Bonnell ET Border 75X39X10</v>
      </c>
      <c r="F85" s="16" t="str">
        <f t="shared" si="219"/>
        <v>SFG-FRBNET-BOR-75X39X10</v>
      </c>
      <c r="G85" s="16" t="str">
        <f t="shared" si="219"/>
        <v>Restonic Hotel Motel Bonnell ET Border 75X39X10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5" t="s">
        <v>18712</v>
      </c>
      <c r="R85" s="35" t="s">
        <v>34279</v>
      </c>
      <c r="S85" s="35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14"/>
        <v>75X39X10</v>
      </c>
      <c r="Y85" s="30" t="str">
        <f t="shared" si="215"/>
        <v>75</v>
      </c>
      <c r="Z85" s="30" t="str">
        <f t="shared" si="216"/>
        <v>39</v>
      </c>
      <c r="AA85" s="30" t="str">
        <f t="shared" si="217"/>
        <v>10</v>
      </c>
      <c r="AB85" s="19" t="str">
        <f t="shared" ref="AB85:AC85" si="220">AB84</f>
        <v>75</v>
      </c>
      <c r="AC85" s="19" t="str">
        <f t="shared" si="220"/>
        <v>39</v>
      </c>
      <c r="AD85" s="20">
        <f>ROUNDUP(((((AB85+AC85)*2)+3)*0.0254),3)</f>
        <v>5.8680000000000003</v>
      </c>
      <c r="AF85" s="21">
        <f t="shared" ref="AF85:AF90" si="221">T85</f>
        <v>5.8680000000000003</v>
      </c>
      <c r="AG85" s="25">
        <f>VLOOKUP(Q85,'SFG-RM'!A:B,2,0)</f>
        <v>20.07128427</v>
      </c>
      <c r="AH85" s="19">
        <f t="shared" si="209"/>
        <v>117.77829609636001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37">
        <f t="shared" ref="AS85:AT85" si="222">AS84</f>
        <v>144.93</v>
      </c>
      <c r="AT85" s="31">
        <f t="shared" si="222"/>
        <v>163</v>
      </c>
    </row>
    <row r="86" spans="1:46">
      <c r="A86" s="38">
        <v>4</v>
      </c>
      <c r="B86" s="15">
        <f t="shared" ref="B86:G86" si="223">B85</f>
        <v>10</v>
      </c>
      <c r="C86" s="15" t="str">
        <f t="shared" si="223"/>
        <v>28.03.2024</v>
      </c>
      <c r="D86" s="16" t="str">
        <f t="shared" si="223"/>
        <v>SFG-FRBNET-BOR-75X39X10</v>
      </c>
      <c r="E86" s="16" t="str">
        <f t="shared" si="223"/>
        <v>Restonic Hotel Motel Bonnell ET Border 75X39X10</v>
      </c>
      <c r="F86" s="16" t="str">
        <f t="shared" si="223"/>
        <v>SFG-FRBNET-BOR-75X39X10</v>
      </c>
      <c r="G86" s="16" t="str">
        <f t="shared" si="223"/>
        <v>Restonic Hotel Motel Bonnell ET Border 75X39X10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5" t="s">
        <v>1964</v>
      </c>
      <c r="R86" s="35" t="s">
        <v>1965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  <c r="X86" s="29" t="str">
        <f t="shared" si="214"/>
        <v>75X39X10</v>
      </c>
      <c r="Y86" s="30" t="str">
        <f t="shared" si="215"/>
        <v>75</v>
      </c>
      <c r="Z86" s="30" t="str">
        <f t="shared" si="216"/>
        <v>39</v>
      </c>
      <c r="AA86" s="30" t="str">
        <f t="shared" si="217"/>
        <v>10</v>
      </c>
      <c r="AB86" s="19" t="str">
        <f t="shared" ref="AB86:AC86" si="224">AB85</f>
        <v>75</v>
      </c>
      <c r="AC86" s="19" t="str">
        <f t="shared" si="224"/>
        <v>39</v>
      </c>
      <c r="AD86" s="20">
        <f>ROUNDUP(((((72+30)*2)+3)*0.0254),3)</f>
        <v>5.258</v>
      </c>
      <c r="AF86" s="21">
        <f t="shared" si="221"/>
        <v>1</v>
      </c>
      <c r="AG86">
        <f>VLOOKUP(Q86,'Rm-feb-24'!B:P,15,0)</f>
        <v>5.9957000000000003</v>
      </c>
      <c r="AH86" s="19">
        <f t="shared" si="209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37">
        <f t="shared" ref="AS86:AT86" si="225">AS85</f>
        <v>144.93</v>
      </c>
      <c r="AT86" s="31">
        <f t="shared" si="225"/>
        <v>163</v>
      </c>
    </row>
    <row r="87" spans="1:46">
      <c r="A87" s="38">
        <v>5</v>
      </c>
      <c r="B87" s="15">
        <f t="shared" ref="B87:G87" si="226">B86</f>
        <v>10</v>
      </c>
      <c r="C87" s="15" t="str">
        <f t="shared" si="226"/>
        <v>28.03.2024</v>
      </c>
      <c r="D87" s="16" t="str">
        <f t="shared" si="226"/>
        <v>SFG-FRBNET-BOR-75X39X10</v>
      </c>
      <c r="E87" s="16" t="str">
        <f t="shared" si="226"/>
        <v>Restonic Hotel Motel Bonnell ET Border 75X39X10</v>
      </c>
      <c r="F87" s="16" t="str">
        <f t="shared" si="226"/>
        <v>SFG-FRBNET-BOR-75X39X10</v>
      </c>
      <c r="G87" s="16" t="str">
        <f t="shared" si="226"/>
        <v>Restonic Hotel Motel Bonnell ET Border 75X39X10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5" t="s">
        <v>459</v>
      </c>
      <c r="R87" s="35" t="s">
        <v>460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  <c r="X87" s="29" t="str">
        <f t="shared" si="214"/>
        <v>75X39X10</v>
      </c>
      <c r="Y87" s="30" t="str">
        <f t="shared" si="215"/>
        <v>75</v>
      </c>
      <c r="Z87" s="30" t="str">
        <f t="shared" si="216"/>
        <v>39</v>
      </c>
      <c r="AA87" s="30" t="str">
        <f t="shared" si="217"/>
        <v>10</v>
      </c>
      <c r="AB87" s="19" t="str">
        <f t="shared" ref="AB87:AC87" si="227">AB86</f>
        <v>75</v>
      </c>
      <c r="AC87" s="19" t="str">
        <f t="shared" si="227"/>
        <v>39</v>
      </c>
      <c r="AF87" s="21">
        <f t="shared" si="221"/>
        <v>1</v>
      </c>
      <c r="AG87">
        <f>VLOOKUP(Q87,'Rm-feb-24'!B:P,15,0)</f>
        <v>1.3274999999999999</v>
      </c>
      <c r="AH87" s="19">
        <f t="shared" si="209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37">
        <f t="shared" ref="AS87:AT87" si="228">AS86</f>
        <v>144.93</v>
      </c>
      <c r="AT87" s="31">
        <f t="shared" si="228"/>
        <v>163</v>
      </c>
    </row>
    <row r="88" spans="1:46">
      <c r="A88" s="38">
        <v>6</v>
      </c>
      <c r="B88" s="15">
        <f t="shared" ref="B88:G88" si="229">B87</f>
        <v>10</v>
      </c>
      <c r="C88" s="15" t="str">
        <f t="shared" si="229"/>
        <v>28.03.2024</v>
      </c>
      <c r="D88" s="16" t="str">
        <f t="shared" si="229"/>
        <v>SFG-FRBNET-BOR-75X39X10</v>
      </c>
      <c r="E88" s="16" t="str">
        <f t="shared" si="229"/>
        <v>Restonic Hotel Motel Bonnell ET Border 75X39X10</v>
      </c>
      <c r="F88" s="16" t="str">
        <f t="shared" si="229"/>
        <v>SFG-FRBNET-BOR-75X39X10</v>
      </c>
      <c r="G88" s="16" t="str">
        <f t="shared" si="229"/>
        <v>Restonic Hotel Motel Bonnell ET Border 75X39X10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5" t="s">
        <v>2232</v>
      </c>
      <c r="R88" s="35" t="s">
        <v>2233</v>
      </c>
      <c r="S88" s="35" t="s">
        <v>25</v>
      </c>
      <c r="T88" s="36">
        <v>1</v>
      </c>
      <c r="U88" s="16" t="s">
        <v>2294</v>
      </c>
      <c r="V88" s="16" t="s">
        <v>2276</v>
      </c>
      <c r="W88" s="16" t="s">
        <v>2295</v>
      </c>
      <c r="X88" s="29" t="str">
        <f t="shared" si="214"/>
        <v>75X39X10</v>
      </c>
      <c r="Y88" s="30" t="str">
        <f t="shared" si="215"/>
        <v>75</v>
      </c>
      <c r="Z88" s="30" t="str">
        <f t="shared" si="216"/>
        <v>39</v>
      </c>
      <c r="AA88" s="30" t="str">
        <f t="shared" si="217"/>
        <v>10</v>
      </c>
      <c r="AB88" s="19" t="str">
        <f t="shared" ref="AB88:AC88" si="230">AB87</f>
        <v>75</v>
      </c>
      <c r="AC88" s="19" t="str">
        <f t="shared" si="230"/>
        <v>39</v>
      </c>
      <c r="AF88" s="21">
        <f t="shared" si="221"/>
        <v>1</v>
      </c>
      <c r="AG88">
        <f>VLOOKUP(Q88,'Rm-feb-24'!B:P,15,0)</f>
        <v>1.7318</v>
      </c>
      <c r="AH88" s="19">
        <f t="shared" si="209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37">
        <f t="shared" ref="AS88:AT88" si="231">AS87</f>
        <v>144.93</v>
      </c>
      <c r="AT88" s="31">
        <f t="shared" si="231"/>
        <v>163</v>
      </c>
    </row>
    <row r="89" spans="1:46">
      <c r="A89" s="38">
        <v>7</v>
      </c>
      <c r="B89" s="15">
        <f t="shared" ref="B89:G89" si="232">B88</f>
        <v>10</v>
      </c>
      <c r="C89" s="15" t="str">
        <f t="shared" si="232"/>
        <v>28.03.2024</v>
      </c>
      <c r="D89" s="16" t="str">
        <f t="shared" si="232"/>
        <v>SFG-FRBNET-BOR-75X39X10</v>
      </c>
      <c r="E89" s="16" t="str">
        <f t="shared" si="232"/>
        <v>Restonic Hotel Motel Bonnell ET Border 75X39X10</v>
      </c>
      <c r="F89" s="16" t="str">
        <f t="shared" si="232"/>
        <v>SFG-FRBNET-BOR-75X39X10</v>
      </c>
      <c r="G89" s="16" t="str">
        <f t="shared" si="232"/>
        <v>Restonic Hotel Motel Bonnell ET Border 75X39X10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5" t="s">
        <v>18738</v>
      </c>
      <c r="R89" s="35" t="s">
        <v>34277</v>
      </c>
      <c r="S89" s="35" t="s">
        <v>192</v>
      </c>
      <c r="T89" s="36">
        <v>0.92</v>
      </c>
      <c r="U89" s="16" t="s">
        <v>2292</v>
      </c>
      <c r="V89" s="16" t="s">
        <v>2276</v>
      </c>
      <c r="W89" s="16" t="s">
        <v>2295</v>
      </c>
      <c r="X89" s="29" t="str">
        <f t="shared" si="214"/>
        <v>75X39X10</v>
      </c>
      <c r="Y89" s="30" t="str">
        <f t="shared" si="215"/>
        <v>75</v>
      </c>
      <c r="Z89" s="30" t="str">
        <f t="shared" si="216"/>
        <v>39</v>
      </c>
      <c r="AA89" s="30" t="str">
        <f t="shared" si="217"/>
        <v>10</v>
      </c>
      <c r="AB89" s="19" t="str">
        <f t="shared" ref="AB89:AC89" si="233">AB88</f>
        <v>75</v>
      </c>
      <c r="AC89" s="19" t="str">
        <f t="shared" si="233"/>
        <v>39</v>
      </c>
      <c r="AF89" s="21">
        <f t="shared" si="221"/>
        <v>0.92</v>
      </c>
      <c r="AG89" s="25">
        <f>VLOOKUP(Q89,'SFG-RM'!A:B,2,0)</f>
        <v>9.3094552894011979</v>
      </c>
      <c r="AH89" s="19">
        <f t="shared" si="209"/>
        <v>8.5646988662491026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37">
        <f t="shared" ref="AS89:AT89" si="234">AS88</f>
        <v>144.93</v>
      </c>
      <c r="AT89" s="31">
        <f t="shared" si="234"/>
        <v>163</v>
      </c>
    </row>
    <row r="90" spans="1:46">
      <c r="A90" s="38">
        <v>8</v>
      </c>
      <c r="B90" s="15">
        <f t="shared" ref="B90:G90" si="235">B89</f>
        <v>10</v>
      </c>
      <c r="C90" s="15" t="str">
        <f t="shared" si="235"/>
        <v>28.03.2024</v>
      </c>
      <c r="D90" s="16" t="str">
        <f t="shared" si="235"/>
        <v>SFG-FRBNET-BOR-75X39X10</v>
      </c>
      <c r="E90" s="16" t="str">
        <f t="shared" si="235"/>
        <v>Restonic Hotel Motel Bonnell ET Border 75X39X10</v>
      </c>
      <c r="F90" s="16" t="str">
        <f t="shared" si="235"/>
        <v>SFG-FRBNET-BOR-75X39X10</v>
      </c>
      <c r="G90" s="16" t="str">
        <f t="shared" si="235"/>
        <v>Restonic Hotel Motel Bonnell ET Border 75X39X10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5" t="s">
        <v>1479</v>
      </c>
      <c r="R90" s="35" t="s">
        <v>1480</v>
      </c>
      <c r="S90" s="35" t="s">
        <v>165</v>
      </c>
      <c r="T90" s="36">
        <v>2</v>
      </c>
      <c r="U90" s="16" t="s">
        <v>2294</v>
      </c>
      <c r="V90" s="16" t="s">
        <v>2276</v>
      </c>
      <c r="W90" s="16" t="s">
        <v>2295</v>
      </c>
      <c r="X90" s="29" t="str">
        <f t="shared" si="214"/>
        <v>75X39X10</v>
      </c>
      <c r="Y90" s="30" t="str">
        <f t="shared" si="215"/>
        <v>75</v>
      </c>
      <c r="Z90" s="30" t="str">
        <f t="shared" si="216"/>
        <v>39</v>
      </c>
      <c r="AA90" s="30" t="str">
        <f t="shared" si="217"/>
        <v>10</v>
      </c>
      <c r="AB90" s="19" t="str">
        <f t="shared" ref="AB90:AC90" si="236">AB89</f>
        <v>75</v>
      </c>
      <c r="AC90" s="19" t="str">
        <f t="shared" si="236"/>
        <v>39</v>
      </c>
      <c r="AF90" s="21">
        <f t="shared" si="221"/>
        <v>2</v>
      </c>
      <c r="AG90">
        <f>VLOOKUP(Q90,'Rm-feb-24'!B:P,15,0)</f>
        <v>4.6721000000000004</v>
      </c>
      <c r="AH90" s="19">
        <f t="shared" si="209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37">
        <f t="shared" ref="AS90:AT90" si="237">AS89</f>
        <v>144.93</v>
      </c>
      <c r="AT90" s="31">
        <f t="shared" si="237"/>
        <v>163</v>
      </c>
    </row>
    <row r="92" spans="1:46">
      <c r="A92" s="38">
        <v>1</v>
      </c>
      <c r="B92" s="15"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SFG-FRBNET-BOR-75X45X10</v>
      </c>
      <c r="G92" s="16" t="str">
        <f>E92</f>
        <v>Restonic Hotel Motel Bonnell ET Border 75X45X10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5" t="s">
        <v>1659</v>
      </c>
      <c r="R92" s="35" t="s">
        <v>1660</v>
      </c>
      <c r="S92" s="35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75X45X10</v>
      </c>
      <c r="Y92" s="30" t="str">
        <f>LEFT(X92,2)</f>
        <v>75</v>
      </c>
      <c r="Z92" s="30" t="str">
        <f>MID(X92,4,2)</f>
        <v>45</v>
      </c>
      <c r="AA92" s="30" t="str">
        <f>RIGHT(X92,2)</f>
        <v>10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38">AF92*AG92</f>
        <v>0.129439688</v>
      </c>
      <c r="AI92" s="46">
        <f>SUM(AH92:AH99)</f>
        <v>151.0513763529591</v>
      </c>
      <c r="AJ92" s="46">
        <f>ROUND(AI92,3)</f>
        <v>151.05099999999999</v>
      </c>
      <c r="AK92" s="46">
        <f>AJ92</f>
        <v>151.05099999999999</v>
      </c>
      <c r="AL92" s="46">
        <f>+AK92+AQ92</f>
        <v>169.74341019899998</v>
      </c>
      <c r="AM92" s="46">
        <f>+SUM(((AK92*3%*18%)))</f>
        <v>0.81567539999999983</v>
      </c>
      <c r="AN92" s="46">
        <f t="shared" ref="AN92" si="239">+SUM(((AK92*14.33%*53%)))</f>
        <v>11.472172399</v>
      </c>
      <c r="AO92" s="46">
        <f t="shared" ref="AO92" si="240">+SUM(((AK92*5.92%*53%)))</f>
        <v>4.7393761760000004</v>
      </c>
      <c r="AP92" s="46">
        <f t="shared" ref="AP92" si="241">+SUM(((AK92*2.08%*53%)))</f>
        <v>1.6651862239999997</v>
      </c>
      <c r="AQ92" s="46">
        <f>SUM(AM92:AP92)</f>
        <v>18.692410198999998</v>
      </c>
      <c r="AR92" s="47">
        <f>ROUNDUP(AL92,0)</f>
        <v>170</v>
      </c>
      <c r="AS92" s="37">
        <f>AK92</f>
        <v>151.05099999999999</v>
      </c>
      <c r="AT92" s="31">
        <f>AR92</f>
        <v>170</v>
      </c>
    </row>
    <row r="93" spans="1:46">
      <c r="A93" s="38">
        <v>2</v>
      </c>
      <c r="B93" s="15">
        <f t="shared" ref="B93:G93" si="242">B92</f>
        <v>11</v>
      </c>
      <c r="C93" s="15" t="str">
        <f t="shared" si="242"/>
        <v>28.03.2024</v>
      </c>
      <c r="D93" s="16" t="str">
        <f t="shared" si="242"/>
        <v>SFG-FRBNET-BOR-75X45X10</v>
      </c>
      <c r="E93" s="16" t="str">
        <f t="shared" si="242"/>
        <v>Restonic Hotel Motel Bonnell ET Border 75X45X10</v>
      </c>
      <c r="F93" s="16" t="str">
        <f t="shared" si="242"/>
        <v>SFG-FRBNET-BOR-75X45X10</v>
      </c>
      <c r="G93" s="16" t="str">
        <f t="shared" si="242"/>
        <v>Restonic Hotel Motel Bonnell ET Border 75X45X10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5" t="s">
        <v>698</v>
      </c>
      <c r="R93" s="35" t="s">
        <v>699</v>
      </c>
      <c r="S93" s="35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43">RIGHT(D93,8)</f>
        <v>75X45X10</v>
      </c>
      <c r="Y93" s="30" t="str">
        <f t="shared" ref="Y93:Y99" si="244">LEFT(X93,2)</f>
        <v>75</v>
      </c>
      <c r="Z93" s="30" t="str">
        <f t="shared" ref="Z93:Z99" si="245">MID(X93,4,2)</f>
        <v>45</v>
      </c>
      <c r="AA93" s="30" t="str">
        <f t="shared" ref="AA93:AA99" si="246">RIGHT(X93,2)</f>
        <v>10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38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37">
        <f t="shared" ref="AS93:AT99" si="247">AS92</f>
        <v>151.05099999999999</v>
      </c>
      <c r="AT93" s="31">
        <f t="shared" si="247"/>
        <v>170</v>
      </c>
    </row>
    <row r="94" spans="1:46">
      <c r="A94" s="38">
        <v>3</v>
      </c>
      <c r="B94" s="15">
        <f t="shared" ref="B94:G94" si="248">B93</f>
        <v>11</v>
      </c>
      <c r="C94" s="15" t="str">
        <f t="shared" si="248"/>
        <v>28.03.2024</v>
      </c>
      <c r="D94" s="16" t="str">
        <f t="shared" si="248"/>
        <v>SFG-FRBNET-BOR-75X45X10</v>
      </c>
      <c r="E94" s="16" t="str">
        <f t="shared" si="248"/>
        <v>Restonic Hotel Motel Bonnell ET Border 75X45X10</v>
      </c>
      <c r="F94" s="16" t="str">
        <f t="shared" si="248"/>
        <v>SFG-FRBNET-BOR-75X45X10</v>
      </c>
      <c r="G94" s="16" t="str">
        <f t="shared" si="248"/>
        <v>Restonic Hotel Motel Bonnell ET Border 75X45X10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5" t="s">
        <v>18712</v>
      </c>
      <c r="R94" s="35" t="s">
        <v>34279</v>
      </c>
      <c r="S94" s="35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43"/>
        <v>75X45X10</v>
      </c>
      <c r="Y94" s="30" t="str">
        <f t="shared" si="244"/>
        <v>75</v>
      </c>
      <c r="Z94" s="30" t="str">
        <f t="shared" si="245"/>
        <v>45</v>
      </c>
      <c r="AA94" s="30" t="str">
        <f t="shared" si="246"/>
        <v>10</v>
      </c>
      <c r="AB94" s="19" t="str">
        <f t="shared" ref="AB94:AC94" si="249">AB93</f>
        <v>75</v>
      </c>
      <c r="AC94" s="19" t="str">
        <f t="shared" si="249"/>
        <v>45</v>
      </c>
      <c r="AD94" s="20">
        <f>ROUNDUP(((((AB94+AC94)*2)+3)*0.0254),3)</f>
        <v>6.173</v>
      </c>
      <c r="AF94" s="21">
        <f t="shared" ref="AF94:AF99" si="250">T94</f>
        <v>6.173</v>
      </c>
      <c r="AG94" s="25">
        <f>VLOOKUP(Q94,'SFG-RM'!A:B,2,0)</f>
        <v>20.07128427</v>
      </c>
      <c r="AH94" s="19">
        <f t="shared" si="238"/>
        <v>123.90003779871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37">
        <f t="shared" si="247"/>
        <v>151.05099999999999</v>
      </c>
      <c r="AT94" s="31">
        <f t="shared" si="247"/>
        <v>170</v>
      </c>
    </row>
    <row r="95" spans="1:46">
      <c r="A95" s="38">
        <v>4</v>
      </c>
      <c r="B95" s="15">
        <f t="shared" ref="B95:G95" si="251">B94</f>
        <v>11</v>
      </c>
      <c r="C95" s="15" t="str">
        <f t="shared" si="251"/>
        <v>28.03.2024</v>
      </c>
      <c r="D95" s="16" t="str">
        <f t="shared" si="251"/>
        <v>SFG-FRBNET-BOR-75X45X10</v>
      </c>
      <c r="E95" s="16" t="str">
        <f t="shared" si="251"/>
        <v>Restonic Hotel Motel Bonnell ET Border 75X45X10</v>
      </c>
      <c r="F95" s="16" t="str">
        <f t="shared" si="251"/>
        <v>SFG-FRBNET-BOR-75X45X10</v>
      </c>
      <c r="G95" s="16" t="str">
        <f t="shared" si="251"/>
        <v>Restonic Hotel Motel Bonnell ET Border 75X45X10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5" t="s">
        <v>1964</v>
      </c>
      <c r="R95" s="35" t="s">
        <v>1965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  <c r="X95" s="29" t="str">
        <f t="shared" si="243"/>
        <v>75X45X10</v>
      </c>
      <c r="Y95" s="30" t="str">
        <f t="shared" si="244"/>
        <v>75</v>
      </c>
      <c r="Z95" s="30" t="str">
        <f t="shared" si="245"/>
        <v>45</v>
      </c>
      <c r="AA95" s="30" t="str">
        <f t="shared" si="246"/>
        <v>10</v>
      </c>
      <c r="AB95" s="19" t="str">
        <f t="shared" ref="AB95:AC95" si="252">AB94</f>
        <v>75</v>
      </c>
      <c r="AC95" s="19" t="str">
        <f t="shared" si="252"/>
        <v>45</v>
      </c>
      <c r="AD95" s="20">
        <f>ROUNDUP(((((72+30)*2)+3)*0.0254),3)</f>
        <v>5.258</v>
      </c>
      <c r="AF95" s="21">
        <f t="shared" si="250"/>
        <v>1</v>
      </c>
      <c r="AG95">
        <f>VLOOKUP(Q95,'Rm-feb-24'!B:P,15,0)</f>
        <v>5.9957000000000003</v>
      </c>
      <c r="AH95" s="19">
        <f t="shared" si="238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37">
        <f t="shared" si="247"/>
        <v>151.05099999999999</v>
      </c>
      <c r="AT95" s="31">
        <f t="shared" si="247"/>
        <v>170</v>
      </c>
    </row>
    <row r="96" spans="1:46">
      <c r="A96" s="38">
        <v>5</v>
      </c>
      <c r="B96" s="15">
        <f t="shared" ref="B96:G96" si="253">B95</f>
        <v>11</v>
      </c>
      <c r="C96" s="15" t="str">
        <f t="shared" si="253"/>
        <v>28.03.2024</v>
      </c>
      <c r="D96" s="16" t="str">
        <f t="shared" si="253"/>
        <v>SFG-FRBNET-BOR-75X45X10</v>
      </c>
      <c r="E96" s="16" t="str">
        <f t="shared" si="253"/>
        <v>Restonic Hotel Motel Bonnell ET Border 75X45X10</v>
      </c>
      <c r="F96" s="16" t="str">
        <f t="shared" si="253"/>
        <v>SFG-FRBNET-BOR-75X45X10</v>
      </c>
      <c r="G96" s="16" t="str">
        <f t="shared" si="253"/>
        <v>Restonic Hotel Motel Bonnell ET Border 75X45X10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5" t="s">
        <v>459</v>
      </c>
      <c r="R96" s="35" t="s">
        <v>460</v>
      </c>
      <c r="S96" s="35" t="s">
        <v>25</v>
      </c>
      <c r="T96" s="36">
        <v>1</v>
      </c>
      <c r="U96" s="16" t="s">
        <v>2294</v>
      </c>
      <c r="V96" s="16" t="s">
        <v>2276</v>
      </c>
      <c r="W96" s="16" t="s">
        <v>2295</v>
      </c>
      <c r="X96" s="29" t="str">
        <f t="shared" si="243"/>
        <v>75X45X10</v>
      </c>
      <c r="Y96" s="30" t="str">
        <f t="shared" si="244"/>
        <v>75</v>
      </c>
      <c r="Z96" s="30" t="str">
        <f t="shared" si="245"/>
        <v>45</v>
      </c>
      <c r="AA96" s="30" t="str">
        <f t="shared" si="246"/>
        <v>10</v>
      </c>
      <c r="AB96" s="19" t="str">
        <f t="shared" ref="AB96:AC96" si="254">AB95</f>
        <v>75</v>
      </c>
      <c r="AC96" s="19" t="str">
        <f t="shared" si="254"/>
        <v>45</v>
      </c>
      <c r="AF96" s="21">
        <f t="shared" si="250"/>
        <v>1</v>
      </c>
      <c r="AG96">
        <f>VLOOKUP(Q96,'Rm-feb-24'!B:P,15,0)</f>
        <v>1.3274999999999999</v>
      </c>
      <c r="AH96" s="19">
        <f t="shared" si="238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37">
        <f t="shared" si="247"/>
        <v>151.05099999999999</v>
      </c>
      <c r="AT96" s="31">
        <f t="shared" si="247"/>
        <v>170</v>
      </c>
    </row>
    <row r="97" spans="1:46">
      <c r="A97" s="38">
        <v>6</v>
      </c>
      <c r="B97" s="15">
        <f t="shared" ref="B97:G97" si="255">B96</f>
        <v>11</v>
      </c>
      <c r="C97" s="15" t="str">
        <f t="shared" si="255"/>
        <v>28.03.2024</v>
      </c>
      <c r="D97" s="16" t="str">
        <f t="shared" si="255"/>
        <v>SFG-FRBNET-BOR-75X45X10</v>
      </c>
      <c r="E97" s="16" t="str">
        <f t="shared" si="255"/>
        <v>Restonic Hotel Motel Bonnell ET Border 75X45X10</v>
      </c>
      <c r="F97" s="16" t="str">
        <f t="shared" si="255"/>
        <v>SFG-FRBNET-BOR-75X45X10</v>
      </c>
      <c r="G97" s="16" t="str">
        <f t="shared" si="255"/>
        <v>Restonic Hotel Motel Bonnell ET Border 75X45X10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5" t="s">
        <v>2232</v>
      </c>
      <c r="R97" s="35" t="s">
        <v>2233</v>
      </c>
      <c r="S97" s="35" t="s">
        <v>25</v>
      </c>
      <c r="T97" s="36">
        <v>1</v>
      </c>
      <c r="U97" s="16" t="s">
        <v>2294</v>
      </c>
      <c r="V97" s="16" t="s">
        <v>2276</v>
      </c>
      <c r="W97" s="16" t="s">
        <v>2295</v>
      </c>
      <c r="X97" s="29" t="str">
        <f t="shared" si="243"/>
        <v>75X45X10</v>
      </c>
      <c r="Y97" s="30" t="str">
        <f t="shared" si="244"/>
        <v>75</v>
      </c>
      <c r="Z97" s="30" t="str">
        <f t="shared" si="245"/>
        <v>45</v>
      </c>
      <c r="AA97" s="30" t="str">
        <f t="shared" si="246"/>
        <v>10</v>
      </c>
      <c r="AB97" s="19" t="str">
        <f t="shared" ref="AB97:AC97" si="256">AB96</f>
        <v>75</v>
      </c>
      <c r="AC97" s="19" t="str">
        <f t="shared" si="256"/>
        <v>45</v>
      </c>
      <c r="AF97" s="21">
        <f t="shared" si="250"/>
        <v>1</v>
      </c>
      <c r="AG97">
        <f>VLOOKUP(Q97,'Rm-feb-24'!B:P,15,0)</f>
        <v>1.7318</v>
      </c>
      <c r="AH97" s="19">
        <f t="shared" si="238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37">
        <f t="shared" si="247"/>
        <v>151.05099999999999</v>
      </c>
      <c r="AT97" s="31">
        <f t="shared" si="247"/>
        <v>170</v>
      </c>
    </row>
    <row r="98" spans="1:46">
      <c r="A98" s="38">
        <v>7</v>
      </c>
      <c r="B98" s="15">
        <f t="shared" ref="B98:G98" si="257">B97</f>
        <v>11</v>
      </c>
      <c r="C98" s="15" t="str">
        <f t="shared" si="257"/>
        <v>28.03.2024</v>
      </c>
      <c r="D98" s="16" t="str">
        <f t="shared" si="257"/>
        <v>SFG-FRBNET-BOR-75X45X10</v>
      </c>
      <c r="E98" s="16" t="str">
        <f t="shared" si="257"/>
        <v>Restonic Hotel Motel Bonnell ET Border 75X45X10</v>
      </c>
      <c r="F98" s="16" t="str">
        <f t="shared" si="257"/>
        <v>SFG-FRBNET-BOR-75X45X10</v>
      </c>
      <c r="G98" s="16" t="str">
        <f t="shared" si="257"/>
        <v>Restonic Hotel Motel Bonnell ET Border 75X45X10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5" t="s">
        <v>18738</v>
      </c>
      <c r="R98" s="35" t="s">
        <v>34277</v>
      </c>
      <c r="S98" s="35" t="s">
        <v>192</v>
      </c>
      <c r="T98" s="36">
        <v>0.92</v>
      </c>
      <c r="U98" s="16" t="s">
        <v>2292</v>
      </c>
      <c r="V98" s="16" t="s">
        <v>2276</v>
      </c>
      <c r="W98" s="16" t="s">
        <v>2295</v>
      </c>
      <c r="X98" s="29" t="str">
        <f t="shared" si="243"/>
        <v>75X45X10</v>
      </c>
      <c r="Y98" s="30" t="str">
        <f t="shared" si="244"/>
        <v>75</v>
      </c>
      <c r="Z98" s="30" t="str">
        <f t="shared" si="245"/>
        <v>45</v>
      </c>
      <c r="AA98" s="30" t="str">
        <f t="shared" si="246"/>
        <v>10</v>
      </c>
      <c r="AB98" s="19" t="str">
        <f t="shared" ref="AB98:AC98" si="258">AB97</f>
        <v>75</v>
      </c>
      <c r="AC98" s="19" t="str">
        <f t="shared" si="258"/>
        <v>45</v>
      </c>
      <c r="AF98" s="21">
        <f t="shared" si="250"/>
        <v>0.92</v>
      </c>
      <c r="AG98" s="25">
        <f>VLOOKUP(Q98,'SFG-RM'!A:B,2,0)</f>
        <v>9.3094552894011979</v>
      </c>
      <c r="AH98" s="19">
        <f t="shared" si="238"/>
        <v>8.5646988662491026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37">
        <f t="shared" si="247"/>
        <v>151.05099999999999</v>
      </c>
      <c r="AT98" s="31">
        <f t="shared" si="247"/>
        <v>170</v>
      </c>
    </row>
    <row r="99" spans="1:46">
      <c r="A99" s="38">
        <v>8</v>
      </c>
      <c r="B99" s="15">
        <f t="shared" ref="B99:G99" si="259">B98</f>
        <v>11</v>
      </c>
      <c r="C99" s="15" t="str">
        <f t="shared" si="259"/>
        <v>28.03.2024</v>
      </c>
      <c r="D99" s="16" t="str">
        <f t="shared" si="259"/>
        <v>SFG-FRBNET-BOR-75X45X10</v>
      </c>
      <c r="E99" s="16" t="str">
        <f t="shared" si="259"/>
        <v>Restonic Hotel Motel Bonnell ET Border 75X45X10</v>
      </c>
      <c r="F99" s="16" t="str">
        <f t="shared" si="259"/>
        <v>SFG-FRBNET-BOR-75X45X10</v>
      </c>
      <c r="G99" s="16" t="str">
        <f t="shared" si="259"/>
        <v>Restonic Hotel Motel Bonnell ET Border 75X45X10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5" t="s">
        <v>1479</v>
      </c>
      <c r="R99" s="35" t="s">
        <v>1480</v>
      </c>
      <c r="S99" s="35" t="s">
        <v>165</v>
      </c>
      <c r="T99" s="36">
        <v>2</v>
      </c>
      <c r="U99" s="16" t="s">
        <v>2294</v>
      </c>
      <c r="V99" s="16" t="s">
        <v>2276</v>
      </c>
      <c r="W99" s="16" t="s">
        <v>2295</v>
      </c>
      <c r="X99" s="29" t="str">
        <f t="shared" si="243"/>
        <v>75X45X10</v>
      </c>
      <c r="Y99" s="30" t="str">
        <f t="shared" si="244"/>
        <v>75</v>
      </c>
      <c r="Z99" s="30" t="str">
        <f t="shared" si="245"/>
        <v>45</v>
      </c>
      <c r="AA99" s="30" t="str">
        <f t="shared" si="246"/>
        <v>10</v>
      </c>
      <c r="AB99" s="19" t="str">
        <f t="shared" ref="AB99:AC99" si="260">AB98</f>
        <v>75</v>
      </c>
      <c r="AC99" s="19" t="str">
        <f t="shared" si="260"/>
        <v>45</v>
      </c>
      <c r="AF99" s="21">
        <f t="shared" si="250"/>
        <v>2</v>
      </c>
      <c r="AG99">
        <f>VLOOKUP(Q99,'Rm-feb-24'!B:P,15,0)</f>
        <v>4.6721000000000004</v>
      </c>
      <c r="AH99" s="19">
        <f t="shared" si="238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37">
        <f t="shared" si="247"/>
        <v>151.05099999999999</v>
      </c>
      <c r="AT99" s="31">
        <f t="shared" si="247"/>
        <v>170</v>
      </c>
    </row>
    <row r="101" spans="1:46">
      <c r="A101" s="38">
        <v>1</v>
      </c>
      <c r="B101" s="15"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SFG-FRBNET-BOR-75X51X10</v>
      </c>
      <c r="G101" s="16" t="str">
        <f>E101</f>
        <v>Restonic Hotel Motel Bonnell ET Border 75X51X10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5" t="s">
        <v>1659</v>
      </c>
      <c r="R101" s="35" t="s">
        <v>1660</v>
      </c>
      <c r="S101" s="35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75X51X10</v>
      </c>
      <c r="Y101" s="30" t="str">
        <f>LEFT(X101,2)</f>
        <v>75</v>
      </c>
      <c r="Z101" s="30" t="str">
        <f>MID(X101,4,2)</f>
        <v>51</v>
      </c>
      <c r="AA101" s="30" t="str">
        <f>RIGHT(X101,2)</f>
        <v>10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61">AF101*AG101</f>
        <v>0.129439688</v>
      </c>
      <c r="AI101" s="46">
        <f>SUM(AH101:AH108)</f>
        <v>157.1530467710391</v>
      </c>
      <c r="AJ101" s="46">
        <f>ROUND(AI101,3)</f>
        <v>157.15299999999999</v>
      </c>
      <c r="AK101" s="46">
        <f>AJ101</f>
        <v>157.15299999999999</v>
      </c>
      <c r="AL101" s="46">
        <f>+AK101+AQ101</f>
        <v>176.600526597</v>
      </c>
      <c r="AM101" s="46">
        <f>+SUM(((AK101*3%*18%)))</f>
        <v>0.84862619999999989</v>
      </c>
      <c r="AN101" s="46">
        <f t="shared" ref="AN101" si="262">+SUM(((AK101*14.33%*53%)))</f>
        <v>11.935613197</v>
      </c>
      <c r="AO101" s="46">
        <f t="shared" ref="AO101" si="263">+SUM(((AK101*5.92%*53%)))</f>
        <v>4.9308325279999998</v>
      </c>
      <c r="AP101" s="46">
        <f t="shared" ref="AP101" si="264">+SUM(((AK101*2.08%*53%)))</f>
        <v>1.7324546719999998</v>
      </c>
      <c r="AQ101" s="46">
        <f>SUM(AM101:AP101)</f>
        <v>19.447526597</v>
      </c>
      <c r="AR101" s="47">
        <f>ROUNDUP(AL101,0)</f>
        <v>177</v>
      </c>
      <c r="AS101" s="37">
        <f>AK101</f>
        <v>157.15299999999999</v>
      </c>
      <c r="AT101" s="31">
        <f>AR101</f>
        <v>177</v>
      </c>
    </row>
    <row r="102" spans="1:46">
      <c r="A102" s="38">
        <v>2</v>
      </c>
      <c r="B102" s="15">
        <f t="shared" ref="B102:G102" si="265">B101</f>
        <v>12</v>
      </c>
      <c r="C102" s="15" t="str">
        <f t="shared" si="265"/>
        <v>28.03.2024</v>
      </c>
      <c r="D102" s="16" t="str">
        <f t="shared" si="265"/>
        <v>SFG-FRBNET-BOR-75X51X10</v>
      </c>
      <c r="E102" s="16" t="str">
        <f t="shared" si="265"/>
        <v>Restonic Hotel Motel Bonnell ET Border 75X51X10</v>
      </c>
      <c r="F102" s="16" t="str">
        <f t="shared" si="265"/>
        <v>SFG-FRBNET-BOR-75X51X10</v>
      </c>
      <c r="G102" s="16" t="str">
        <f t="shared" si="265"/>
        <v>Restonic Hotel Motel Bonnell ET Border 75X51X10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5" t="s">
        <v>698</v>
      </c>
      <c r="R102" s="35" t="s">
        <v>699</v>
      </c>
      <c r="S102" s="35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66">RIGHT(D102,8)</f>
        <v>75X51X10</v>
      </c>
      <c r="Y102" s="30" t="str">
        <f t="shared" ref="Y102:Y108" si="267">LEFT(X102,2)</f>
        <v>75</v>
      </c>
      <c r="Z102" s="30" t="str">
        <f t="shared" ref="Z102:Z108" si="268">MID(X102,4,2)</f>
        <v>51</v>
      </c>
      <c r="AA102" s="30" t="str">
        <f t="shared" ref="AA102:AA108" si="269">RIGHT(X102,2)</f>
        <v>10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61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37">
        <f t="shared" ref="AS102:AT102" si="270">AS101</f>
        <v>157.15299999999999</v>
      </c>
      <c r="AT102" s="31">
        <f t="shared" si="270"/>
        <v>177</v>
      </c>
    </row>
    <row r="103" spans="1:46">
      <c r="A103" s="38">
        <v>3</v>
      </c>
      <c r="B103" s="15">
        <f t="shared" ref="B103:G103" si="271">B102</f>
        <v>12</v>
      </c>
      <c r="C103" s="15" t="str">
        <f t="shared" si="271"/>
        <v>28.03.2024</v>
      </c>
      <c r="D103" s="16" t="str">
        <f t="shared" si="271"/>
        <v>SFG-FRBNET-BOR-75X51X10</v>
      </c>
      <c r="E103" s="16" t="str">
        <f t="shared" si="271"/>
        <v>Restonic Hotel Motel Bonnell ET Border 75X51X10</v>
      </c>
      <c r="F103" s="16" t="str">
        <f t="shared" si="271"/>
        <v>SFG-FRBNET-BOR-75X51X10</v>
      </c>
      <c r="G103" s="16" t="str">
        <f t="shared" si="271"/>
        <v>Restonic Hotel Motel Bonnell ET Border 75X51X10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5" t="s">
        <v>18712</v>
      </c>
      <c r="R103" s="35" t="s">
        <v>34279</v>
      </c>
      <c r="S103" s="35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66"/>
        <v>75X51X10</v>
      </c>
      <c r="Y103" s="30" t="str">
        <f t="shared" si="267"/>
        <v>75</v>
      </c>
      <c r="Z103" s="30" t="str">
        <f t="shared" si="268"/>
        <v>51</v>
      </c>
      <c r="AA103" s="30" t="str">
        <f t="shared" si="269"/>
        <v>10</v>
      </c>
      <c r="AB103" s="19" t="str">
        <f t="shared" ref="AB103:AC103" si="272">AB102</f>
        <v>75</v>
      </c>
      <c r="AC103" s="19" t="str">
        <f t="shared" si="272"/>
        <v>51</v>
      </c>
      <c r="AD103" s="20">
        <f>ROUNDUP(((((AB103+AC103)*2)+3)*0.0254),3)</f>
        <v>6.4770000000000003</v>
      </c>
      <c r="AF103" s="21">
        <f t="shared" ref="AF103:AF108" si="273">T103</f>
        <v>6.4770000000000003</v>
      </c>
      <c r="AG103" s="25">
        <f>VLOOKUP(Q103,'SFG-RM'!A:B,2,0)</f>
        <v>20.07128427</v>
      </c>
      <c r="AH103" s="19">
        <f t="shared" si="261"/>
        <v>130.00170821679001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37">
        <f t="shared" ref="AS103:AT103" si="274">AS102</f>
        <v>157.15299999999999</v>
      </c>
      <c r="AT103" s="31">
        <f t="shared" si="274"/>
        <v>177</v>
      </c>
    </row>
    <row r="104" spans="1:46">
      <c r="A104" s="38">
        <v>4</v>
      </c>
      <c r="B104" s="15">
        <f t="shared" ref="B104:G104" si="275">B103</f>
        <v>12</v>
      </c>
      <c r="C104" s="15" t="str">
        <f t="shared" si="275"/>
        <v>28.03.2024</v>
      </c>
      <c r="D104" s="16" t="str">
        <f t="shared" si="275"/>
        <v>SFG-FRBNET-BOR-75X51X10</v>
      </c>
      <c r="E104" s="16" t="str">
        <f t="shared" si="275"/>
        <v>Restonic Hotel Motel Bonnell ET Border 75X51X10</v>
      </c>
      <c r="F104" s="16" t="str">
        <f t="shared" si="275"/>
        <v>SFG-FRBNET-BOR-75X51X10</v>
      </c>
      <c r="G104" s="16" t="str">
        <f t="shared" si="275"/>
        <v>Restonic Hotel Motel Bonnell ET Border 75X51X10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5" t="s">
        <v>1964</v>
      </c>
      <c r="R104" s="35" t="s">
        <v>1965</v>
      </c>
      <c r="S104" s="35" t="s">
        <v>25</v>
      </c>
      <c r="T104" s="36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66"/>
        <v>75X51X10</v>
      </c>
      <c r="Y104" s="30" t="str">
        <f t="shared" si="267"/>
        <v>75</v>
      </c>
      <c r="Z104" s="30" t="str">
        <f t="shared" si="268"/>
        <v>51</v>
      </c>
      <c r="AA104" s="30" t="str">
        <f t="shared" si="269"/>
        <v>10</v>
      </c>
      <c r="AB104" s="19" t="str">
        <f t="shared" ref="AB104:AC104" si="276">AB103</f>
        <v>75</v>
      </c>
      <c r="AC104" s="19" t="str">
        <f t="shared" si="276"/>
        <v>51</v>
      </c>
      <c r="AD104" s="20">
        <f>ROUNDUP(((((72+30)*2)+3)*0.0254),3)</f>
        <v>5.258</v>
      </c>
      <c r="AF104" s="21">
        <f t="shared" si="273"/>
        <v>1</v>
      </c>
      <c r="AG104">
        <f>VLOOKUP(Q104,'Rm-feb-24'!B:P,15,0)</f>
        <v>5.9957000000000003</v>
      </c>
      <c r="AH104" s="19">
        <f t="shared" si="261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37">
        <f t="shared" ref="AS104:AT104" si="277">AS103</f>
        <v>157.15299999999999</v>
      </c>
      <c r="AT104" s="31">
        <f t="shared" si="277"/>
        <v>177</v>
      </c>
    </row>
    <row r="105" spans="1:46">
      <c r="A105" s="38">
        <v>5</v>
      </c>
      <c r="B105" s="15">
        <f t="shared" ref="B105:G105" si="278">B104</f>
        <v>12</v>
      </c>
      <c r="C105" s="15" t="str">
        <f t="shared" si="278"/>
        <v>28.03.2024</v>
      </c>
      <c r="D105" s="16" t="str">
        <f t="shared" si="278"/>
        <v>SFG-FRBNET-BOR-75X51X10</v>
      </c>
      <c r="E105" s="16" t="str">
        <f t="shared" si="278"/>
        <v>Restonic Hotel Motel Bonnell ET Border 75X51X10</v>
      </c>
      <c r="F105" s="16" t="str">
        <f t="shared" si="278"/>
        <v>SFG-FRBNET-BOR-75X51X10</v>
      </c>
      <c r="G105" s="16" t="str">
        <f t="shared" si="278"/>
        <v>Restonic Hotel Motel Bonnell ET Border 75X51X10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5" t="s">
        <v>459</v>
      </c>
      <c r="R105" s="35" t="s">
        <v>460</v>
      </c>
      <c r="S105" s="35" t="s">
        <v>25</v>
      </c>
      <c r="T105" s="36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66"/>
        <v>75X51X10</v>
      </c>
      <c r="Y105" s="30" t="str">
        <f t="shared" si="267"/>
        <v>75</v>
      </c>
      <c r="Z105" s="30" t="str">
        <f t="shared" si="268"/>
        <v>51</v>
      </c>
      <c r="AA105" s="30" t="str">
        <f t="shared" si="269"/>
        <v>10</v>
      </c>
      <c r="AB105" s="19" t="str">
        <f t="shared" ref="AB105:AC105" si="279">AB104</f>
        <v>75</v>
      </c>
      <c r="AC105" s="19" t="str">
        <f t="shared" si="279"/>
        <v>51</v>
      </c>
      <c r="AF105" s="21">
        <f t="shared" si="273"/>
        <v>1</v>
      </c>
      <c r="AG105">
        <f>VLOOKUP(Q105,'Rm-feb-24'!B:P,15,0)</f>
        <v>1.3274999999999999</v>
      </c>
      <c r="AH105" s="19">
        <f t="shared" si="261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37">
        <f t="shared" ref="AS105:AT105" si="280">AS104</f>
        <v>157.15299999999999</v>
      </c>
      <c r="AT105" s="31">
        <f t="shared" si="280"/>
        <v>177</v>
      </c>
    </row>
    <row r="106" spans="1:46">
      <c r="A106" s="38">
        <v>6</v>
      </c>
      <c r="B106" s="15">
        <f t="shared" ref="B106:G106" si="281">B105</f>
        <v>12</v>
      </c>
      <c r="C106" s="15" t="str">
        <f t="shared" si="281"/>
        <v>28.03.2024</v>
      </c>
      <c r="D106" s="16" t="str">
        <f t="shared" si="281"/>
        <v>SFG-FRBNET-BOR-75X51X10</v>
      </c>
      <c r="E106" s="16" t="str">
        <f t="shared" si="281"/>
        <v>Restonic Hotel Motel Bonnell ET Border 75X51X10</v>
      </c>
      <c r="F106" s="16" t="str">
        <f t="shared" si="281"/>
        <v>SFG-FRBNET-BOR-75X51X10</v>
      </c>
      <c r="G106" s="16" t="str">
        <f t="shared" si="281"/>
        <v>Restonic Hotel Motel Bonnell ET Border 75X51X10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5" t="s">
        <v>2232</v>
      </c>
      <c r="R106" s="35" t="s">
        <v>2233</v>
      </c>
      <c r="S106" s="35" t="s">
        <v>25</v>
      </c>
      <c r="T106" s="36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66"/>
        <v>75X51X10</v>
      </c>
      <c r="Y106" s="30" t="str">
        <f t="shared" si="267"/>
        <v>75</v>
      </c>
      <c r="Z106" s="30" t="str">
        <f t="shared" si="268"/>
        <v>51</v>
      </c>
      <c r="AA106" s="30" t="str">
        <f t="shared" si="269"/>
        <v>10</v>
      </c>
      <c r="AB106" s="19" t="str">
        <f t="shared" ref="AB106:AC106" si="282">AB105</f>
        <v>75</v>
      </c>
      <c r="AC106" s="19" t="str">
        <f t="shared" si="282"/>
        <v>51</v>
      </c>
      <c r="AF106" s="21">
        <f t="shared" si="273"/>
        <v>1</v>
      </c>
      <c r="AG106">
        <f>VLOOKUP(Q106,'Rm-feb-24'!B:P,15,0)</f>
        <v>1.7318</v>
      </c>
      <c r="AH106" s="19">
        <f t="shared" si="261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37">
        <f t="shared" ref="AS106:AT106" si="283">AS105</f>
        <v>157.15299999999999</v>
      </c>
      <c r="AT106" s="31">
        <f t="shared" si="283"/>
        <v>177</v>
      </c>
    </row>
    <row r="107" spans="1:46">
      <c r="A107" s="38">
        <v>7</v>
      </c>
      <c r="B107" s="15">
        <f t="shared" ref="B107:G107" si="284">B106</f>
        <v>12</v>
      </c>
      <c r="C107" s="15" t="str">
        <f t="shared" si="284"/>
        <v>28.03.2024</v>
      </c>
      <c r="D107" s="16" t="str">
        <f t="shared" si="284"/>
        <v>SFG-FRBNET-BOR-75X51X10</v>
      </c>
      <c r="E107" s="16" t="str">
        <f t="shared" si="284"/>
        <v>Restonic Hotel Motel Bonnell ET Border 75X51X10</v>
      </c>
      <c r="F107" s="16" t="str">
        <f t="shared" si="284"/>
        <v>SFG-FRBNET-BOR-75X51X10</v>
      </c>
      <c r="G107" s="16" t="str">
        <f t="shared" si="284"/>
        <v>Restonic Hotel Motel Bonnell ET Border 75X51X10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5" t="s">
        <v>18738</v>
      </c>
      <c r="R107" s="35" t="s">
        <v>34277</v>
      </c>
      <c r="S107" s="35" t="s">
        <v>192</v>
      </c>
      <c r="T107" s="36">
        <v>0.92</v>
      </c>
      <c r="U107" s="16" t="s">
        <v>2292</v>
      </c>
      <c r="V107" s="16" t="s">
        <v>2276</v>
      </c>
      <c r="W107" s="16" t="s">
        <v>2295</v>
      </c>
      <c r="X107" s="29" t="str">
        <f t="shared" si="266"/>
        <v>75X51X10</v>
      </c>
      <c r="Y107" s="30" t="str">
        <f t="shared" si="267"/>
        <v>75</v>
      </c>
      <c r="Z107" s="30" t="str">
        <f t="shared" si="268"/>
        <v>51</v>
      </c>
      <c r="AA107" s="30" t="str">
        <f t="shared" si="269"/>
        <v>10</v>
      </c>
      <c r="AB107" s="19" t="str">
        <f t="shared" ref="AB107:AC107" si="285">AB106</f>
        <v>75</v>
      </c>
      <c r="AC107" s="19" t="str">
        <f t="shared" si="285"/>
        <v>51</v>
      </c>
      <c r="AF107" s="21">
        <f t="shared" si="273"/>
        <v>0.92</v>
      </c>
      <c r="AG107" s="25">
        <f>VLOOKUP(Q107,'SFG-RM'!A:B,2,0)</f>
        <v>9.3094552894011979</v>
      </c>
      <c r="AH107" s="19">
        <f t="shared" si="261"/>
        <v>8.5646988662491026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37">
        <f t="shared" ref="AS107:AT107" si="286">AS106</f>
        <v>157.15299999999999</v>
      </c>
      <c r="AT107" s="31">
        <f t="shared" si="286"/>
        <v>177</v>
      </c>
    </row>
    <row r="108" spans="1:46">
      <c r="A108" s="38">
        <v>8</v>
      </c>
      <c r="B108" s="15">
        <f t="shared" ref="B108:G108" si="287">B107</f>
        <v>12</v>
      </c>
      <c r="C108" s="15" t="str">
        <f t="shared" si="287"/>
        <v>28.03.2024</v>
      </c>
      <c r="D108" s="16" t="str">
        <f t="shared" si="287"/>
        <v>SFG-FRBNET-BOR-75X51X10</v>
      </c>
      <c r="E108" s="16" t="str">
        <f t="shared" si="287"/>
        <v>Restonic Hotel Motel Bonnell ET Border 75X51X10</v>
      </c>
      <c r="F108" s="16" t="str">
        <f t="shared" si="287"/>
        <v>SFG-FRBNET-BOR-75X51X10</v>
      </c>
      <c r="G108" s="16" t="str">
        <f t="shared" si="287"/>
        <v>Restonic Hotel Motel Bonnell ET Border 75X51X10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5" t="s">
        <v>1479</v>
      </c>
      <c r="R108" s="35" t="s">
        <v>1480</v>
      </c>
      <c r="S108" s="35" t="s">
        <v>165</v>
      </c>
      <c r="T108" s="36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66"/>
        <v>75X51X10</v>
      </c>
      <c r="Y108" s="30" t="str">
        <f t="shared" si="267"/>
        <v>75</v>
      </c>
      <c r="Z108" s="30" t="str">
        <f t="shared" si="268"/>
        <v>51</v>
      </c>
      <c r="AA108" s="30" t="str">
        <f t="shared" si="269"/>
        <v>10</v>
      </c>
      <c r="AB108" s="19" t="str">
        <f t="shared" ref="AB108:AC108" si="288">AB107</f>
        <v>75</v>
      </c>
      <c r="AC108" s="19" t="str">
        <f t="shared" si="288"/>
        <v>51</v>
      </c>
      <c r="AF108" s="21">
        <f t="shared" si="273"/>
        <v>2</v>
      </c>
      <c r="AG108">
        <f>VLOOKUP(Q108,'Rm-feb-24'!B:P,15,0)</f>
        <v>4.6721000000000004</v>
      </c>
      <c r="AH108" s="19">
        <f t="shared" si="261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37">
        <f t="shared" ref="AS108:AT108" si="289">AS107</f>
        <v>157.15299999999999</v>
      </c>
      <c r="AT108" s="31">
        <f t="shared" si="289"/>
        <v>177</v>
      </c>
    </row>
    <row r="110" spans="1:46">
      <c r="A110" s="38">
        <v>1</v>
      </c>
      <c r="B110" s="15"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SFG-FRBNET-BOR-75X54X10</v>
      </c>
      <c r="G110" s="16" t="str">
        <f>E110</f>
        <v>Restonic Hotel Motel Bonnell ET Border 75X54X10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5" t="s">
        <v>1659</v>
      </c>
      <c r="R110" s="35" t="s">
        <v>1660</v>
      </c>
      <c r="S110" s="35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75X54X10</v>
      </c>
      <c r="Y110" s="30" t="str">
        <f>LEFT(X110,2)</f>
        <v>75</v>
      </c>
      <c r="Z110" s="30" t="str">
        <f>MID(X110,4,2)</f>
        <v>54</v>
      </c>
      <c r="AA110" s="30" t="str">
        <f>RIGHT(X110,2)</f>
        <v>10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90">AF110*AG110</f>
        <v>0.129439688</v>
      </c>
      <c r="AI110" s="46">
        <f>SUM(AH110:AH117)</f>
        <v>160.22395326434909</v>
      </c>
      <c r="AJ110" s="46">
        <f>ROUND(AI110,3)</f>
        <v>160.22399999999999</v>
      </c>
      <c r="AK110" s="46">
        <f>AJ110</f>
        <v>160.22399999999999</v>
      </c>
      <c r="AL110" s="46">
        <f>+AK110+AQ110</f>
        <v>180.05155977599998</v>
      </c>
      <c r="AM110" s="46">
        <f>+SUM(((AK110*3%*18%)))</f>
        <v>0.86520959999999991</v>
      </c>
      <c r="AN110" s="46">
        <f t="shared" ref="AN110" si="291">+SUM(((AK110*14.33%*53%)))</f>
        <v>12.168852576000001</v>
      </c>
      <c r="AO110" s="46">
        <f t="shared" ref="AO110" si="292">+SUM(((AK110*5.92%*53%)))</f>
        <v>5.0271882239999997</v>
      </c>
      <c r="AP110" s="46">
        <f t="shared" ref="AP110" si="293">+SUM(((AK110*2.08%*53%)))</f>
        <v>1.7663093759999999</v>
      </c>
      <c r="AQ110" s="46">
        <f>SUM(AM110:AP110)</f>
        <v>19.827559775999998</v>
      </c>
      <c r="AR110" s="47">
        <f>ROUNDUP(AL110,0)</f>
        <v>181</v>
      </c>
      <c r="AS110" s="37">
        <f>AK110</f>
        <v>160.22399999999999</v>
      </c>
      <c r="AT110" s="31">
        <f>AR110</f>
        <v>181</v>
      </c>
    </row>
    <row r="111" spans="1:46">
      <c r="A111" s="38">
        <v>2</v>
      </c>
      <c r="B111" s="15">
        <f t="shared" ref="B111:G111" si="294">B110</f>
        <v>13</v>
      </c>
      <c r="C111" s="15" t="str">
        <f t="shared" si="294"/>
        <v>28.03.2024</v>
      </c>
      <c r="D111" s="16" t="str">
        <f t="shared" si="294"/>
        <v>SFG-FRBNET-BOR-75X54X10</v>
      </c>
      <c r="E111" s="16" t="str">
        <f t="shared" si="294"/>
        <v>Restonic Hotel Motel Bonnell ET Border 75X54X10</v>
      </c>
      <c r="F111" s="16" t="str">
        <f t="shared" si="294"/>
        <v>SFG-FRBNET-BOR-75X54X10</v>
      </c>
      <c r="G111" s="16" t="str">
        <f t="shared" si="294"/>
        <v>Restonic Hotel Motel Bonnell ET Border 75X54X10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5" t="s">
        <v>698</v>
      </c>
      <c r="R111" s="35" t="s">
        <v>699</v>
      </c>
      <c r="S111" s="35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95">RIGHT(D111,8)</f>
        <v>75X54X10</v>
      </c>
      <c r="Y111" s="30" t="str">
        <f t="shared" ref="Y111:Y117" si="296">LEFT(X111,2)</f>
        <v>75</v>
      </c>
      <c r="Z111" s="30" t="str">
        <f t="shared" ref="Z111:Z117" si="297">MID(X111,4,2)</f>
        <v>54</v>
      </c>
      <c r="AA111" s="30" t="str">
        <f t="shared" ref="AA111:AA117" si="298">RIGHT(X111,2)</f>
        <v>10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90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37">
        <f t="shared" ref="AS111:AT111" si="299">AS110</f>
        <v>160.22399999999999</v>
      </c>
      <c r="AT111" s="31">
        <f t="shared" si="299"/>
        <v>181</v>
      </c>
    </row>
    <row r="112" spans="1:46">
      <c r="A112" s="38">
        <v>3</v>
      </c>
      <c r="B112" s="15">
        <f t="shared" ref="B112:G112" si="300">B111</f>
        <v>13</v>
      </c>
      <c r="C112" s="15" t="str">
        <f t="shared" si="300"/>
        <v>28.03.2024</v>
      </c>
      <c r="D112" s="16" t="str">
        <f t="shared" si="300"/>
        <v>SFG-FRBNET-BOR-75X54X10</v>
      </c>
      <c r="E112" s="16" t="str">
        <f t="shared" si="300"/>
        <v>Restonic Hotel Motel Bonnell ET Border 75X54X10</v>
      </c>
      <c r="F112" s="16" t="str">
        <f t="shared" si="300"/>
        <v>SFG-FRBNET-BOR-75X54X10</v>
      </c>
      <c r="G112" s="16" t="str">
        <f t="shared" si="300"/>
        <v>Restonic Hotel Motel Bonnell ET Border 75X54X10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5" t="s">
        <v>18712</v>
      </c>
      <c r="R112" s="35" t="s">
        <v>34279</v>
      </c>
      <c r="S112" s="35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95"/>
        <v>75X54X10</v>
      </c>
      <c r="Y112" s="30" t="str">
        <f t="shared" si="296"/>
        <v>75</v>
      </c>
      <c r="Z112" s="30" t="str">
        <f t="shared" si="297"/>
        <v>54</v>
      </c>
      <c r="AA112" s="30" t="str">
        <f t="shared" si="298"/>
        <v>10</v>
      </c>
      <c r="AB112" s="19" t="str">
        <f t="shared" ref="AB112:AC112" si="301">AB111</f>
        <v>75</v>
      </c>
      <c r="AC112" s="19" t="str">
        <f t="shared" si="301"/>
        <v>54</v>
      </c>
      <c r="AD112" s="20">
        <f>ROUNDUP(((((AB112+AC112)*2)+3)*0.0254),3)</f>
        <v>6.63</v>
      </c>
      <c r="AF112" s="21">
        <f t="shared" ref="AF112:AF117" si="302">T112</f>
        <v>6.63</v>
      </c>
      <c r="AG112" s="25">
        <f>VLOOKUP(Q112,'SFG-RM'!A:B,2,0)</f>
        <v>20.07128427</v>
      </c>
      <c r="AH112" s="19">
        <f t="shared" si="290"/>
        <v>133.0726147101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37">
        <f t="shared" ref="AS112:AT112" si="303">AS111</f>
        <v>160.22399999999999</v>
      </c>
      <c r="AT112" s="31">
        <f t="shared" si="303"/>
        <v>181</v>
      </c>
    </row>
    <row r="113" spans="1:46">
      <c r="A113" s="38">
        <v>4</v>
      </c>
      <c r="B113" s="15">
        <f t="shared" ref="B113:G113" si="304">B112</f>
        <v>13</v>
      </c>
      <c r="C113" s="15" t="str">
        <f t="shared" si="304"/>
        <v>28.03.2024</v>
      </c>
      <c r="D113" s="16" t="str">
        <f t="shared" si="304"/>
        <v>SFG-FRBNET-BOR-75X54X10</v>
      </c>
      <c r="E113" s="16" t="str">
        <f t="shared" si="304"/>
        <v>Restonic Hotel Motel Bonnell ET Border 75X54X10</v>
      </c>
      <c r="F113" s="16" t="str">
        <f t="shared" si="304"/>
        <v>SFG-FRBNET-BOR-75X54X10</v>
      </c>
      <c r="G113" s="16" t="str">
        <f t="shared" si="304"/>
        <v>Restonic Hotel Motel Bonnell ET Border 75X54X10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5" t="s">
        <v>1964</v>
      </c>
      <c r="R113" s="35" t="s">
        <v>1965</v>
      </c>
      <c r="S113" s="35" t="s">
        <v>25</v>
      </c>
      <c r="T113" s="36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95"/>
        <v>75X54X10</v>
      </c>
      <c r="Y113" s="30" t="str">
        <f t="shared" si="296"/>
        <v>75</v>
      </c>
      <c r="Z113" s="30" t="str">
        <f t="shared" si="297"/>
        <v>54</v>
      </c>
      <c r="AA113" s="30" t="str">
        <f t="shared" si="298"/>
        <v>10</v>
      </c>
      <c r="AB113" s="19" t="str">
        <f t="shared" ref="AB113:AC113" si="305">AB112</f>
        <v>75</v>
      </c>
      <c r="AC113" s="19" t="str">
        <f t="shared" si="305"/>
        <v>54</v>
      </c>
      <c r="AD113" s="20">
        <f>ROUNDUP(((((72+30)*2)+3)*0.0254),3)</f>
        <v>5.258</v>
      </c>
      <c r="AF113" s="21">
        <f t="shared" si="302"/>
        <v>1</v>
      </c>
      <c r="AG113">
        <f>VLOOKUP(Q113,'Rm-feb-24'!B:P,15,0)</f>
        <v>5.9957000000000003</v>
      </c>
      <c r="AH113" s="19">
        <f t="shared" si="290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37">
        <f t="shared" ref="AS113:AT113" si="306">AS112</f>
        <v>160.22399999999999</v>
      </c>
      <c r="AT113" s="31">
        <f t="shared" si="306"/>
        <v>181</v>
      </c>
    </row>
    <row r="114" spans="1:46">
      <c r="A114" s="38">
        <v>5</v>
      </c>
      <c r="B114" s="15">
        <f t="shared" ref="B114:G114" si="307">B113</f>
        <v>13</v>
      </c>
      <c r="C114" s="15" t="str">
        <f t="shared" si="307"/>
        <v>28.03.2024</v>
      </c>
      <c r="D114" s="16" t="str">
        <f t="shared" si="307"/>
        <v>SFG-FRBNET-BOR-75X54X10</v>
      </c>
      <c r="E114" s="16" t="str">
        <f t="shared" si="307"/>
        <v>Restonic Hotel Motel Bonnell ET Border 75X54X10</v>
      </c>
      <c r="F114" s="16" t="str">
        <f t="shared" si="307"/>
        <v>SFG-FRBNET-BOR-75X54X10</v>
      </c>
      <c r="G114" s="16" t="str">
        <f t="shared" si="307"/>
        <v>Restonic Hotel Motel Bonnell ET Border 75X54X10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5" t="s">
        <v>459</v>
      </c>
      <c r="R114" s="35" t="s">
        <v>460</v>
      </c>
      <c r="S114" s="35" t="s">
        <v>25</v>
      </c>
      <c r="T114" s="36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95"/>
        <v>75X54X10</v>
      </c>
      <c r="Y114" s="30" t="str">
        <f t="shared" si="296"/>
        <v>75</v>
      </c>
      <c r="Z114" s="30" t="str">
        <f t="shared" si="297"/>
        <v>54</v>
      </c>
      <c r="AA114" s="30" t="str">
        <f t="shared" si="298"/>
        <v>10</v>
      </c>
      <c r="AB114" s="19" t="str">
        <f t="shared" ref="AB114:AC114" si="308">AB113</f>
        <v>75</v>
      </c>
      <c r="AC114" s="19" t="str">
        <f t="shared" si="308"/>
        <v>54</v>
      </c>
      <c r="AF114" s="21">
        <f t="shared" si="302"/>
        <v>1</v>
      </c>
      <c r="AG114">
        <f>VLOOKUP(Q114,'Rm-feb-24'!B:P,15,0)</f>
        <v>1.3274999999999999</v>
      </c>
      <c r="AH114" s="19">
        <f t="shared" si="290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37">
        <f t="shared" ref="AS114:AT114" si="309">AS113</f>
        <v>160.22399999999999</v>
      </c>
      <c r="AT114" s="31">
        <f t="shared" si="309"/>
        <v>181</v>
      </c>
    </row>
    <row r="115" spans="1:46">
      <c r="A115" s="38">
        <v>6</v>
      </c>
      <c r="B115" s="15">
        <f t="shared" ref="B115:G115" si="310">B114</f>
        <v>13</v>
      </c>
      <c r="C115" s="15" t="str">
        <f t="shared" si="310"/>
        <v>28.03.2024</v>
      </c>
      <c r="D115" s="16" t="str">
        <f t="shared" si="310"/>
        <v>SFG-FRBNET-BOR-75X54X10</v>
      </c>
      <c r="E115" s="16" t="str">
        <f t="shared" si="310"/>
        <v>Restonic Hotel Motel Bonnell ET Border 75X54X10</v>
      </c>
      <c r="F115" s="16" t="str">
        <f t="shared" si="310"/>
        <v>SFG-FRBNET-BOR-75X54X10</v>
      </c>
      <c r="G115" s="16" t="str">
        <f t="shared" si="310"/>
        <v>Restonic Hotel Motel Bonnell ET Border 75X54X10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5" t="s">
        <v>2232</v>
      </c>
      <c r="R115" s="35" t="s">
        <v>2233</v>
      </c>
      <c r="S115" s="35" t="s">
        <v>25</v>
      </c>
      <c r="T115" s="36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95"/>
        <v>75X54X10</v>
      </c>
      <c r="Y115" s="30" t="str">
        <f t="shared" si="296"/>
        <v>75</v>
      </c>
      <c r="Z115" s="30" t="str">
        <f t="shared" si="297"/>
        <v>54</v>
      </c>
      <c r="AA115" s="30" t="str">
        <f t="shared" si="298"/>
        <v>10</v>
      </c>
      <c r="AB115" s="19" t="str">
        <f t="shared" ref="AB115:AC115" si="311">AB114</f>
        <v>75</v>
      </c>
      <c r="AC115" s="19" t="str">
        <f t="shared" si="311"/>
        <v>54</v>
      </c>
      <c r="AF115" s="21">
        <f t="shared" si="302"/>
        <v>1</v>
      </c>
      <c r="AG115">
        <f>VLOOKUP(Q115,'Rm-feb-24'!B:P,15,0)</f>
        <v>1.7318</v>
      </c>
      <c r="AH115" s="19">
        <f t="shared" si="290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37">
        <f t="shared" ref="AS115:AT115" si="312">AS114</f>
        <v>160.22399999999999</v>
      </c>
      <c r="AT115" s="31">
        <f t="shared" si="312"/>
        <v>181</v>
      </c>
    </row>
    <row r="116" spans="1:46">
      <c r="A116" s="38">
        <v>7</v>
      </c>
      <c r="B116" s="15">
        <f t="shared" ref="B116:G116" si="313">B115</f>
        <v>13</v>
      </c>
      <c r="C116" s="15" t="str">
        <f t="shared" si="313"/>
        <v>28.03.2024</v>
      </c>
      <c r="D116" s="16" t="str">
        <f t="shared" si="313"/>
        <v>SFG-FRBNET-BOR-75X54X10</v>
      </c>
      <c r="E116" s="16" t="str">
        <f t="shared" si="313"/>
        <v>Restonic Hotel Motel Bonnell ET Border 75X54X10</v>
      </c>
      <c r="F116" s="16" t="str">
        <f t="shared" si="313"/>
        <v>SFG-FRBNET-BOR-75X54X10</v>
      </c>
      <c r="G116" s="16" t="str">
        <f t="shared" si="313"/>
        <v>Restonic Hotel Motel Bonnell ET Border 75X54X10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5" t="s">
        <v>18738</v>
      </c>
      <c r="R116" s="35" t="s">
        <v>34277</v>
      </c>
      <c r="S116" s="35" t="s">
        <v>192</v>
      </c>
      <c r="T116" s="36">
        <v>0.92</v>
      </c>
      <c r="U116" s="16" t="s">
        <v>2292</v>
      </c>
      <c r="V116" s="16" t="s">
        <v>2276</v>
      </c>
      <c r="W116" s="16" t="s">
        <v>2295</v>
      </c>
      <c r="X116" s="29" t="str">
        <f t="shared" si="295"/>
        <v>75X54X10</v>
      </c>
      <c r="Y116" s="30" t="str">
        <f t="shared" si="296"/>
        <v>75</v>
      </c>
      <c r="Z116" s="30" t="str">
        <f t="shared" si="297"/>
        <v>54</v>
      </c>
      <c r="AA116" s="30" t="str">
        <f t="shared" si="298"/>
        <v>10</v>
      </c>
      <c r="AB116" s="19" t="str">
        <f t="shared" ref="AB116:AC116" si="314">AB115</f>
        <v>75</v>
      </c>
      <c r="AC116" s="19" t="str">
        <f t="shared" si="314"/>
        <v>54</v>
      </c>
      <c r="AF116" s="21">
        <f t="shared" si="302"/>
        <v>0.92</v>
      </c>
      <c r="AG116" s="25">
        <f>VLOOKUP(Q116,'SFG-RM'!A:B,2,0)</f>
        <v>9.3094552894011979</v>
      </c>
      <c r="AH116" s="19">
        <f t="shared" si="290"/>
        <v>8.5646988662491026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37">
        <f t="shared" ref="AS116:AT116" si="315">AS115</f>
        <v>160.22399999999999</v>
      </c>
      <c r="AT116" s="31">
        <f t="shared" si="315"/>
        <v>181</v>
      </c>
    </row>
    <row r="117" spans="1:46">
      <c r="A117" s="38">
        <v>8</v>
      </c>
      <c r="B117" s="15">
        <f t="shared" ref="B117:G117" si="316">B116</f>
        <v>13</v>
      </c>
      <c r="C117" s="15" t="str">
        <f t="shared" si="316"/>
        <v>28.03.2024</v>
      </c>
      <c r="D117" s="16" t="str">
        <f t="shared" si="316"/>
        <v>SFG-FRBNET-BOR-75X54X10</v>
      </c>
      <c r="E117" s="16" t="str">
        <f t="shared" si="316"/>
        <v>Restonic Hotel Motel Bonnell ET Border 75X54X10</v>
      </c>
      <c r="F117" s="16" t="str">
        <f t="shared" si="316"/>
        <v>SFG-FRBNET-BOR-75X54X10</v>
      </c>
      <c r="G117" s="16" t="str">
        <f t="shared" si="316"/>
        <v>Restonic Hotel Motel Bonnell ET Border 75X54X10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5" t="s">
        <v>1479</v>
      </c>
      <c r="R117" s="35" t="s">
        <v>1480</v>
      </c>
      <c r="S117" s="35" t="s">
        <v>165</v>
      </c>
      <c r="T117" s="36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95"/>
        <v>75X54X10</v>
      </c>
      <c r="Y117" s="30" t="str">
        <f t="shared" si="296"/>
        <v>75</v>
      </c>
      <c r="Z117" s="30" t="str">
        <f t="shared" si="297"/>
        <v>54</v>
      </c>
      <c r="AA117" s="30" t="str">
        <f t="shared" si="298"/>
        <v>10</v>
      </c>
      <c r="AB117" s="19" t="str">
        <f t="shared" ref="AB117:AC117" si="317">AB116</f>
        <v>75</v>
      </c>
      <c r="AC117" s="19" t="str">
        <f t="shared" si="317"/>
        <v>54</v>
      </c>
      <c r="AF117" s="21">
        <f t="shared" si="302"/>
        <v>2</v>
      </c>
      <c r="AG117">
        <f>VLOOKUP(Q117,'Rm-feb-24'!B:P,15,0)</f>
        <v>4.6721000000000004</v>
      </c>
      <c r="AH117" s="19">
        <f t="shared" si="290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37">
        <f t="shared" ref="AS117:AT117" si="318">AS116</f>
        <v>160.22399999999999</v>
      </c>
      <c r="AT117" s="31">
        <f t="shared" si="318"/>
        <v>181</v>
      </c>
    </row>
    <row r="119" spans="1:46">
      <c r="A119" s="38">
        <v>1</v>
      </c>
      <c r="B119" s="15"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SFG-FRBNET-BOR-75X57X10</v>
      </c>
      <c r="G119" s="16" t="str">
        <f>E119</f>
        <v>Restonic Hotel Motel Bonnell ET Border 75X57X10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5" t="s">
        <v>1659</v>
      </c>
      <c r="R119" s="35" t="s">
        <v>1660</v>
      </c>
      <c r="S119" s="35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75X57X10</v>
      </c>
      <c r="Y119" s="30" t="str">
        <f>LEFT(X119,2)</f>
        <v>75</v>
      </c>
      <c r="Z119" s="30" t="str">
        <f>MID(X119,4,2)</f>
        <v>57</v>
      </c>
      <c r="AA119" s="30" t="str">
        <f>RIGHT(X119,2)</f>
        <v>10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19">AF119*AG119</f>
        <v>0.129439688</v>
      </c>
      <c r="AI119" s="46">
        <f>SUM(AH119:AH126)</f>
        <v>163.27478847338909</v>
      </c>
      <c r="AJ119" s="46">
        <f>ROUND(AI119,3)</f>
        <v>163.27500000000001</v>
      </c>
      <c r="AK119" s="46">
        <f>AJ119</f>
        <v>163.27500000000001</v>
      </c>
      <c r="AL119" s="46">
        <f>+AK119+AQ119</f>
        <v>183.48011797500001</v>
      </c>
      <c r="AM119" s="46">
        <f>+SUM(((AK119*3%*18%)))</f>
        <v>0.88168499999999994</v>
      </c>
      <c r="AN119" s="46">
        <f t="shared" ref="AN119" si="320">+SUM(((AK119*14.33%*53%)))</f>
        <v>12.400572975000003</v>
      </c>
      <c r="AO119" s="46">
        <f t="shared" ref="AO119" si="321">+SUM(((AK119*5.92%*53%)))</f>
        <v>5.1229164000000011</v>
      </c>
      <c r="AP119" s="46">
        <f t="shared" ref="AP119" si="322">+SUM(((AK119*2.08%*53%)))</f>
        <v>1.7999436</v>
      </c>
      <c r="AQ119" s="46">
        <f>SUM(AM119:AP119)</f>
        <v>20.205117975</v>
      </c>
      <c r="AR119" s="47">
        <f>ROUNDUP(AL119,0)</f>
        <v>184</v>
      </c>
      <c r="AS119" s="37">
        <f>AK119</f>
        <v>163.27500000000001</v>
      </c>
      <c r="AT119" s="31">
        <f>AR119</f>
        <v>184</v>
      </c>
    </row>
    <row r="120" spans="1:46">
      <c r="A120" s="38">
        <v>2</v>
      </c>
      <c r="B120" s="15">
        <f t="shared" ref="B120:G120" si="323">B119</f>
        <v>14</v>
      </c>
      <c r="C120" s="15" t="str">
        <f t="shared" si="323"/>
        <v>28.03.2024</v>
      </c>
      <c r="D120" s="16" t="str">
        <f t="shared" si="323"/>
        <v>SFG-FRBNET-BOR-75X57X10</v>
      </c>
      <c r="E120" s="16" t="str">
        <f t="shared" si="323"/>
        <v>Restonic Hotel Motel Bonnell ET Border 75X57X10</v>
      </c>
      <c r="F120" s="16" t="str">
        <f t="shared" si="323"/>
        <v>SFG-FRBNET-BOR-75X57X10</v>
      </c>
      <c r="G120" s="16" t="str">
        <f t="shared" si="323"/>
        <v>Restonic Hotel Motel Bonnell ET Border 75X57X10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5" t="s">
        <v>698</v>
      </c>
      <c r="R120" s="35" t="s">
        <v>699</v>
      </c>
      <c r="S120" s="35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24">RIGHT(D120,8)</f>
        <v>75X57X10</v>
      </c>
      <c r="Y120" s="30" t="str">
        <f t="shared" ref="Y120:Y126" si="325">LEFT(X120,2)</f>
        <v>75</v>
      </c>
      <c r="Z120" s="30" t="str">
        <f t="shared" ref="Z120:Z126" si="326">MID(X120,4,2)</f>
        <v>57</v>
      </c>
      <c r="AA120" s="30" t="str">
        <f t="shared" ref="AA120:AA126" si="327">RIGHT(X120,2)</f>
        <v>10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19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37">
        <f t="shared" ref="AS120:AT120" si="328">AS119</f>
        <v>163.27500000000001</v>
      </c>
      <c r="AT120" s="31">
        <f t="shared" si="328"/>
        <v>184</v>
      </c>
    </row>
    <row r="121" spans="1:46">
      <c r="A121" s="38">
        <v>3</v>
      </c>
      <c r="B121" s="15">
        <f t="shared" ref="B121:G121" si="329">B120</f>
        <v>14</v>
      </c>
      <c r="C121" s="15" t="str">
        <f t="shared" si="329"/>
        <v>28.03.2024</v>
      </c>
      <c r="D121" s="16" t="str">
        <f t="shared" si="329"/>
        <v>SFG-FRBNET-BOR-75X57X10</v>
      </c>
      <c r="E121" s="16" t="str">
        <f t="shared" si="329"/>
        <v>Restonic Hotel Motel Bonnell ET Border 75X57X10</v>
      </c>
      <c r="F121" s="16" t="str">
        <f t="shared" si="329"/>
        <v>SFG-FRBNET-BOR-75X57X10</v>
      </c>
      <c r="G121" s="16" t="str">
        <f t="shared" si="329"/>
        <v>Restonic Hotel Motel Bonnell ET Border 75X57X10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5" t="s">
        <v>18712</v>
      </c>
      <c r="R121" s="35" t="s">
        <v>34279</v>
      </c>
      <c r="S121" s="35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24"/>
        <v>75X57X10</v>
      </c>
      <c r="Y121" s="30" t="str">
        <f t="shared" si="325"/>
        <v>75</v>
      </c>
      <c r="Z121" s="30" t="str">
        <f t="shared" si="326"/>
        <v>57</v>
      </c>
      <c r="AA121" s="30" t="str">
        <f t="shared" si="327"/>
        <v>10</v>
      </c>
      <c r="AB121" s="19" t="str">
        <f t="shared" ref="AB121:AC121" si="330">AB120</f>
        <v>75</v>
      </c>
      <c r="AC121" s="19" t="str">
        <f t="shared" si="330"/>
        <v>57</v>
      </c>
      <c r="AD121" s="20">
        <f>ROUNDUP(((((AB121+AC121)*2)+3)*0.0254),3)</f>
        <v>6.782</v>
      </c>
      <c r="AF121" s="21">
        <f t="shared" ref="AF121:AF126" si="331">T121</f>
        <v>6.782</v>
      </c>
      <c r="AG121" s="25">
        <f>VLOOKUP(Q121,'SFG-RM'!A:B,2,0)</f>
        <v>20.07128427</v>
      </c>
      <c r="AH121" s="19">
        <f t="shared" si="319"/>
        <v>136.12344991914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37">
        <f t="shared" ref="AS121:AT121" si="332">AS120</f>
        <v>163.27500000000001</v>
      </c>
      <c r="AT121" s="31">
        <f t="shared" si="332"/>
        <v>184</v>
      </c>
    </row>
    <row r="122" spans="1:46">
      <c r="A122" s="38">
        <v>4</v>
      </c>
      <c r="B122" s="15">
        <f t="shared" ref="B122:G122" si="333">B121</f>
        <v>14</v>
      </c>
      <c r="C122" s="15" t="str">
        <f t="shared" si="333"/>
        <v>28.03.2024</v>
      </c>
      <c r="D122" s="16" t="str">
        <f t="shared" si="333"/>
        <v>SFG-FRBNET-BOR-75X57X10</v>
      </c>
      <c r="E122" s="16" t="str">
        <f t="shared" si="333"/>
        <v>Restonic Hotel Motel Bonnell ET Border 75X57X10</v>
      </c>
      <c r="F122" s="16" t="str">
        <f t="shared" si="333"/>
        <v>SFG-FRBNET-BOR-75X57X10</v>
      </c>
      <c r="G122" s="16" t="str">
        <f t="shared" si="333"/>
        <v>Restonic Hotel Motel Bonnell ET Border 75X57X10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5" t="s">
        <v>1964</v>
      </c>
      <c r="R122" s="35" t="s">
        <v>1965</v>
      </c>
      <c r="S122" s="35" t="s">
        <v>25</v>
      </c>
      <c r="T122" s="36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24"/>
        <v>75X57X10</v>
      </c>
      <c r="Y122" s="30" t="str">
        <f t="shared" si="325"/>
        <v>75</v>
      </c>
      <c r="Z122" s="30" t="str">
        <f t="shared" si="326"/>
        <v>57</v>
      </c>
      <c r="AA122" s="30" t="str">
        <f t="shared" si="327"/>
        <v>10</v>
      </c>
      <c r="AB122" s="19" t="str">
        <f t="shared" ref="AB122:AC122" si="334">AB121</f>
        <v>75</v>
      </c>
      <c r="AC122" s="19" t="str">
        <f t="shared" si="334"/>
        <v>57</v>
      </c>
      <c r="AD122" s="20">
        <f>ROUNDUP(((((72+30)*2)+3)*0.0254),3)</f>
        <v>5.258</v>
      </c>
      <c r="AF122" s="21">
        <f t="shared" si="331"/>
        <v>1</v>
      </c>
      <c r="AG122">
        <f>VLOOKUP(Q122,'Rm-feb-24'!B:P,15,0)</f>
        <v>5.9957000000000003</v>
      </c>
      <c r="AH122" s="19">
        <f t="shared" si="319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37">
        <f t="shared" ref="AS122:AT122" si="335">AS121</f>
        <v>163.27500000000001</v>
      </c>
      <c r="AT122" s="31">
        <f t="shared" si="335"/>
        <v>184</v>
      </c>
    </row>
    <row r="123" spans="1:46">
      <c r="A123" s="38">
        <v>5</v>
      </c>
      <c r="B123" s="15">
        <f t="shared" ref="B123:G123" si="336">B122</f>
        <v>14</v>
      </c>
      <c r="C123" s="15" t="str">
        <f t="shared" si="336"/>
        <v>28.03.2024</v>
      </c>
      <c r="D123" s="16" t="str">
        <f t="shared" si="336"/>
        <v>SFG-FRBNET-BOR-75X57X10</v>
      </c>
      <c r="E123" s="16" t="str">
        <f t="shared" si="336"/>
        <v>Restonic Hotel Motel Bonnell ET Border 75X57X10</v>
      </c>
      <c r="F123" s="16" t="str">
        <f t="shared" si="336"/>
        <v>SFG-FRBNET-BOR-75X57X10</v>
      </c>
      <c r="G123" s="16" t="str">
        <f t="shared" si="336"/>
        <v>Restonic Hotel Motel Bonnell ET Border 75X57X10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5" t="s">
        <v>459</v>
      </c>
      <c r="R123" s="35" t="s">
        <v>460</v>
      </c>
      <c r="S123" s="35" t="s">
        <v>25</v>
      </c>
      <c r="T123" s="36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24"/>
        <v>75X57X10</v>
      </c>
      <c r="Y123" s="30" t="str">
        <f t="shared" si="325"/>
        <v>75</v>
      </c>
      <c r="Z123" s="30" t="str">
        <f t="shared" si="326"/>
        <v>57</v>
      </c>
      <c r="AA123" s="30" t="str">
        <f t="shared" si="327"/>
        <v>10</v>
      </c>
      <c r="AB123" s="19" t="str">
        <f t="shared" ref="AB123:AC123" si="337">AB122</f>
        <v>75</v>
      </c>
      <c r="AC123" s="19" t="str">
        <f t="shared" si="337"/>
        <v>57</v>
      </c>
      <c r="AF123" s="21">
        <f t="shared" si="331"/>
        <v>1</v>
      </c>
      <c r="AG123">
        <f>VLOOKUP(Q123,'Rm-feb-24'!B:P,15,0)</f>
        <v>1.3274999999999999</v>
      </c>
      <c r="AH123" s="19">
        <f t="shared" si="319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37">
        <f t="shared" ref="AS123:AT123" si="338">AS122</f>
        <v>163.27500000000001</v>
      </c>
      <c r="AT123" s="31">
        <f t="shared" si="338"/>
        <v>184</v>
      </c>
    </row>
    <row r="124" spans="1:46">
      <c r="A124" s="38">
        <v>6</v>
      </c>
      <c r="B124" s="15">
        <f t="shared" ref="B124:G124" si="339">B123</f>
        <v>14</v>
      </c>
      <c r="C124" s="15" t="str">
        <f t="shared" si="339"/>
        <v>28.03.2024</v>
      </c>
      <c r="D124" s="16" t="str">
        <f t="shared" si="339"/>
        <v>SFG-FRBNET-BOR-75X57X10</v>
      </c>
      <c r="E124" s="16" t="str">
        <f t="shared" si="339"/>
        <v>Restonic Hotel Motel Bonnell ET Border 75X57X10</v>
      </c>
      <c r="F124" s="16" t="str">
        <f t="shared" si="339"/>
        <v>SFG-FRBNET-BOR-75X57X10</v>
      </c>
      <c r="G124" s="16" t="str">
        <f t="shared" si="339"/>
        <v>Restonic Hotel Motel Bonnell ET Border 75X57X10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5" t="s">
        <v>2232</v>
      </c>
      <c r="R124" s="35" t="s">
        <v>2233</v>
      </c>
      <c r="S124" s="35" t="s">
        <v>25</v>
      </c>
      <c r="T124" s="36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24"/>
        <v>75X57X10</v>
      </c>
      <c r="Y124" s="30" t="str">
        <f t="shared" si="325"/>
        <v>75</v>
      </c>
      <c r="Z124" s="30" t="str">
        <f t="shared" si="326"/>
        <v>57</v>
      </c>
      <c r="AA124" s="30" t="str">
        <f t="shared" si="327"/>
        <v>10</v>
      </c>
      <c r="AB124" s="19" t="str">
        <f t="shared" ref="AB124:AC124" si="340">AB123</f>
        <v>75</v>
      </c>
      <c r="AC124" s="19" t="str">
        <f t="shared" si="340"/>
        <v>57</v>
      </c>
      <c r="AF124" s="21">
        <f t="shared" si="331"/>
        <v>1</v>
      </c>
      <c r="AG124">
        <f>VLOOKUP(Q124,'Rm-feb-24'!B:P,15,0)</f>
        <v>1.7318</v>
      </c>
      <c r="AH124" s="19">
        <f t="shared" si="319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37">
        <f t="shared" ref="AS124:AT124" si="341">AS123</f>
        <v>163.27500000000001</v>
      </c>
      <c r="AT124" s="31">
        <f t="shared" si="341"/>
        <v>184</v>
      </c>
    </row>
    <row r="125" spans="1:46">
      <c r="A125" s="38">
        <v>7</v>
      </c>
      <c r="B125" s="15">
        <f t="shared" ref="B125:G125" si="342">B124</f>
        <v>14</v>
      </c>
      <c r="C125" s="15" t="str">
        <f t="shared" si="342"/>
        <v>28.03.2024</v>
      </c>
      <c r="D125" s="16" t="str">
        <f t="shared" si="342"/>
        <v>SFG-FRBNET-BOR-75X57X10</v>
      </c>
      <c r="E125" s="16" t="str">
        <f t="shared" si="342"/>
        <v>Restonic Hotel Motel Bonnell ET Border 75X57X10</v>
      </c>
      <c r="F125" s="16" t="str">
        <f t="shared" si="342"/>
        <v>SFG-FRBNET-BOR-75X57X10</v>
      </c>
      <c r="G125" s="16" t="str">
        <f t="shared" si="342"/>
        <v>Restonic Hotel Motel Bonnell ET Border 75X57X10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5" t="s">
        <v>18738</v>
      </c>
      <c r="R125" s="35" t="s">
        <v>34277</v>
      </c>
      <c r="S125" s="35" t="s">
        <v>192</v>
      </c>
      <c r="T125" s="36">
        <v>0.92</v>
      </c>
      <c r="U125" s="16" t="s">
        <v>2292</v>
      </c>
      <c r="V125" s="16" t="s">
        <v>2276</v>
      </c>
      <c r="W125" s="16" t="s">
        <v>2295</v>
      </c>
      <c r="X125" s="29" t="str">
        <f t="shared" si="324"/>
        <v>75X57X10</v>
      </c>
      <c r="Y125" s="30" t="str">
        <f t="shared" si="325"/>
        <v>75</v>
      </c>
      <c r="Z125" s="30" t="str">
        <f t="shared" si="326"/>
        <v>57</v>
      </c>
      <c r="AA125" s="30" t="str">
        <f t="shared" si="327"/>
        <v>10</v>
      </c>
      <c r="AB125" s="19" t="str">
        <f t="shared" ref="AB125:AC125" si="343">AB124</f>
        <v>75</v>
      </c>
      <c r="AC125" s="19" t="str">
        <f t="shared" si="343"/>
        <v>57</v>
      </c>
      <c r="AF125" s="21">
        <f t="shared" si="331"/>
        <v>0.92</v>
      </c>
      <c r="AG125" s="25">
        <f>VLOOKUP(Q125,'SFG-RM'!A:B,2,0)</f>
        <v>9.3094552894011979</v>
      </c>
      <c r="AH125" s="19">
        <f t="shared" si="319"/>
        <v>8.5646988662491026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37">
        <f t="shared" ref="AS125:AT125" si="344">AS124</f>
        <v>163.27500000000001</v>
      </c>
      <c r="AT125" s="31">
        <f t="shared" si="344"/>
        <v>184</v>
      </c>
    </row>
    <row r="126" spans="1:46">
      <c r="A126" s="38">
        <v>8</v>
      </c>
      <c r="B126" s="15">
        <f t="shared" ref="B126:G126" si="345">B125</f>
        <v>14</v>
      </c>
      <c r="C126" s="15" t="str">
        <f t="shared" si="345"/>
        <v>28.03.2024</v>
      </c>
      <c r="D126" s="16" t="str">
        <f t="shared" si="345"/>
        <v>SFG-FRBNET-BOR-75X57X10</v>
      </c>
      <c r="E126" s="16" t="str">
        <f t="shared" si="345"/>
        <v>Restonic Hotel Motel Bonnell ET Border 75X57X10</v>
      </c>
      <c r="F126" s="16" t="str">
        <f t="shared" si="345"/>
        <v>SFG-FRBNET-BOR-75X57X10</v>
      </c>
      <c r="G126" s="16" t="str">
        <f t="shared" si="345"/>
        <v>Restonic Hotel Motel Bonnell ET Border 75X57X10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5" t="s">
        <v>1479</v>
      </c>
      <c r="R126" s="35" t="s">
        <v>1480</v>
      </c>
      <c r="S126" s="35" t="s">
        <v>165</v>
      </c>
      <c r="T126" s="36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24"/>
        <v>75X57X10</v>
      </c>
      <c r="Y126" s="30" t="str">
        <f t="shared" si="325"/>
        <v>75</v>
      </c>
      <c r="Z126" s="30" t="str">
        <f t="shared" si="326"/>
        <v>57</v>
      </c>
      <c r="AA126" s="30" t="str">
        <f t="shared" si="327"/>
        <v>10</v>
      </c>
      <c r="AB126" s="19" t="str">
        <f t="shared" ref="AB126:AC126" si="346">AB125</f>
        <v>75</v>
      </c>
      <c r="AC126" s="19" t="str">
        <f t="shared" si="346"/>
        <v>57</v>
      </c>
      <c r="AF126" s="21">
        <f t="shared" si="331"/>
        <v>2</v>
      </c>
      <c r="AG126">
        <f>VLOOKUP(Q126,'Rm-feb-24'!B:P,15,0)</f>
        <v>4.6721000000000004</v>
      </c>
      <c r="AH126" s="19">
        <f t="shared" si="319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37">
        <f t="shared" ref="AS126:AT126" si="347">AS125</f>
        <v>163.27500000000001</v>
      </c>
      <c r="AT126" s="31">
        <f t="shared" si="347"/>
        <v>184</v>
      </c>
    </row>
    <row r="128" spans="1:46">
      <c r="A128" s="38">
        <v>1</v>
      </c>
      <c r="B128" s="15">
        <v>15</v>
      </c>
      <c r="C128" s="15" t="s">
        <v>34276</v>
      </c>
      <c r="D128" s="16" t="s">
        <v>34309</v>
      </c>
      <c r="E128" s="16" t="s">
        <v>34308</v>
      </c>
      <c r="F128" s="16" t="str">
        <f>D128</f>
        <v>SFG-FRBNET-BOR-75X63X10</v>
      </c>
      <c r="G128" s="16" t="str">
        <f>E128</f>
        <v>Restonic Hotel Motel Bonnell ET Border 75X63X10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5" t="s">
        <v>1659</v>
      </c>
      <c r="R128" s="35" t="s">
        <v>1660</v>
      </c>
      <c r="S128" s="35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75X63X10</v>
      </c>
      <c r="Y128" s="30" t="str">
        <f>LEFT(X128,2)</f>
        <v>75</v>
      </c>
      <c r="Z128" s="30" t="str">
        <f>MID(X128,4,2)</f>
        <v>63</v>
      </c>
      <c r="AA128" s="30" t="str">
        <f>RIGHT(X128,2)</f>
        <v>10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48">AF128*AG128</f>
        <v>0.129439688</v>
      </c>
      <c r="AI128" s="46">
        <f>SUM(AH128:AH135)</f>
        <v>169.39653017573912</v>
      </c>
      <c r="AJ128" s="46">
        <f>ROUND(AI128,3)</f>
        <v>169.39699999999999</v>
      </c>
      <c r="AK128" s="46">
        <f>AJ128</f>
        <v>169.39699999999999</v>
      </c>
      <c r="AL128" s="46">
        <f>+AK128+AQ128</f>
        <v>190.359709353</v>
      </c>
      <c r="AM128" s="46">
        <f>+SUM(((AK128*3%*18%)))</f>
        <v>0.91474379999999988</v>
      </c>
      <c r="AN128" s="46">
        <f t="shared" ref="AN128" si="349">+SUM(((AK128*14.33%*53%)))</f>
        <v>12.865532753000002</v>
      </c>
      <c r="AO128" s="46">
        <f t="shared" ref="AO128" si="350">+SUM(((AK128*5.92%*53%)))</f>
        <v>5.3150002719999998</v>
      </c>
      <c r="AP128" s="46">
        <f t="shared" ref="AP128" si="351">+SUM(((AK128*2.08%*53%)))</f>
        <v>1.8674325279999999</v>
      </c>
      <c r="AQ128" s="46">
        <f>SUM(AM128:AP128)</f>
        <v>20.962709353000001</v>
      </c>
      <c r="AR128" s="47">
        <f>ROUNDUP(AL128,0)</f>
        <v>191</v>
      </c>
      <c r="AS128" s="37">
        <f>AK128</f>
        <v>169.39699999999999</v>
      </c>
      <c r="AT128" s="31">
        <f>AR128</f>
        <v>191</v>
      </c>
    </row>
    <row r="129" spans="1:46">
      <c r="A129" s="38">
        <v>2</v>
      </c>
      <c r="B129" s="15">
        <f t="shared" ref="B129:G129" si="352">B128</f>
        <v>15</v>
      </c>
      <c r="C129" s="15" t="str">
        <f t="shared" si="352"/>
        <v>28.03.2024</v>
      </c>
      <c r="D129" s="16" t="str">
        <f>D128</f>
        <v>SFG-FRBNET-BOR-75X63X10</v>
      </c>
      <c r="E129" s="16" t="str">
        <f>E128</f>
        <v>Restonic Hotel Motel Bonnell ET Border 75X63X10</v>
      </c>
      <c r="F129" s="16" t="str">
        <f t="shared" si="352"/>
        <v>SFG-FRBNET-BOR-75X63X10</v>
      </c>
      <c r="G129" s="16" t="str">
        <f t="shared" si="352"/>
        <v>Restonic Hotel Motel Bonnell ET Border 75X63X10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5" t="s">
        <v>698</v>
      </c>
      <c r="R129" s="35" t="s">
        <v>699</v>
      </c>
      <c r="S129" s="35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53">RIGHT(D129,8)</f>
        <v>75X63X10</v>
      </c>
      <c r="Y129" s="30" t="str">
        <f t="shared" ref="Y129:Y135" si="354">LEFT(X129,2)</f>
        <v>75</v>
      </c>
      <c r="Z129" s="30" t="str">
        <f t="shared" ref="Z129:Z135" si="355">MID(X129,4,2)</f>
        <v>63</v>
      </c>
      <c r="AA129" s="30" t="str">
        <f t="shared" ref="AA129:AA135" si="356">RIGHT(X129,2)</f>
        <v>10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48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37">
        <f t="shared" ref="AS129:AT129" si="357">AS128</f>
        <v>169.39699999999999</v>
      </c>
      <c r="AT129" s="31">
        <f t="shared" si="357"/>
        <v>191</v>
      </c>
    </row>
    <row r="130" spans="1:46">
      <c r="A130" s="38">
        <v>3</v>
      </c>
      <c r="B130" s="15">
        <f t="shared" ref="B130:G130" si="358">B129</f>
        <v>15</v>
      </c>
      <c r="C130" s="15" t="str">
        <f t="shared" si="358"/>
        <v>28.03.2024</v>
      </c>
      <c r="D130" s="16" t="str">
        <f t="shared" si="358"/>
        <v>SFG-FRBNET-BOR-75X63X10</v>
      </c>
      <c r="E130" s="16" t="str">
        <f t="shared" si="358"/>
        <v>Restonic Hotel Motel Bonnell ET Border 75X63X10</v>
      </c>
      <c r="F130" s="16" t="str">
        <f t="shared" si="358"/>
        <v>SFG-FRBNET-BOR-75X63X10</v>
      </c>
      <c r="G130" s="16" t="str">
        <f t="shared" si="358"/>
        <v>Restonic Hotel Motel Bonnell ET Border 75X63X10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5" t="s">
        <v>18712</v>
      </c>
      <c r="R130" s="35" t="s">
        <v>34279</v>
      </c>
      <c r="S130" s="35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53"/>
        <v>75X63X10</v>
      </c>
      <c r="Y130" s="30" t="str">
        <f t="shared" si="354"/>
        <v>75</v>
      </c>
      <c r="Z130" s="30" t="str">
        <f t="shared" si="355"/>
        <v>63</v>
      </c>
      <c r="AA130" s="30" t="str">
        <f t="shared" si="356"/>
        <v>10</v>
      </c>
      <c r="AB130" s="19" t="str">
        <f t="shared" ref="AB130:AC130" si="359">AB129</f>
        <v>75</v>
      </c>
      <c r="AC130" s="19" t="str">
        <f t="shared" si="359"/>
        <v>63</v>
      </c>
      <c r="AD130" s="20">
        <f>ROUNDUP(((((AB130+AC130)*2)+3)*0.0254),3)</f>
        <v>7.0870000000000006</v>
      </c>
      <c r="AF130" s="21">
        <f t="shared" ref="AF130:AF135" si="360">T130</f>
        <v>7.0870000000000006</v>
      </c>
      <c r="AG130" s="25">
        <f>VLOOKUP(Q130,'SFG-RM'!A:B,2,0)</f>
        <v>20.07128427</v>
      </c>
      <c r="AH130" s="19">
        <f t="shared" si="348"/>
        <v>142.24519162149002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37">
        <f t="shared" ref="AS130:AT130" si="361">AS129</f>
        <v>169.39699999999999</v>
      </c>
      <c r="AT130" s="31">
        <f t="shared" si="361"/>
        <v>191</v>
      </c>
    </row>
    <row r="131" spans="1:46">
      <c r="A131" s="38">
        <v>4</v>
      </c>
      <c r="B131" s="15">
        <f t="shared" ref="B131:G131" si="362">B130</f>
        <v>15</v>
      </c>
      <c r="C131" s="15" t="str">
        <f t="shared" si="362"/>
        <v>28.03.2024</v>
      </c>
      <c r="D131" s="16" t="str">
        <f t="shared" si="362"/>
        <v>SFG-FRBNET-BOR-75X63X10</v>
      </c>
      <c r="E131" s="16" t="str">
        <f t="shared" si="362"/>
        <v>Restonic Hotel Motel Bonnell ET Border 75X63X10</v>
      </c>
      <c r="F131" s="16" t="str">
        <f t="shared" si="362"/>
        <v>SFG-FRBNET-BOR-75X63X10</v>
      </c>
      <c r="G131" s="16" t="str">
        <f t="shared" si="362"/>
        <v>Restonic Hotel Motel Bonnell ET Border 75X63X10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5" t="s">
        <v>1964</v>
      </c>
      <c r="R131" s="35" t="s">
        <v>1965</v>
      </c>
      <c r="S131" s="35" t="s">
        <v>25</v>
      </c>
      <c r="T131" s="36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53"/>
        <v>75X63X10</v>
      </c>
      <c r="Y131" s="30" t="str">
        <f t="shared" si="354"/>
        <v>75</v>
      </c>
      <c r="Z131" s="30" t="str">
        <f t="shared" si="355"/>
        <v>63</v>
      </c>
      <c r="AA131" s="30" t="str">
        <f t="shared" si="356"/>
        <v>10</v>
      </c>
      <c r="AB131" s="19" t="str">
        <f t="shared" ref="AB131:AC131" si="363">AB130</f>
        <v>75</v>
      </c>
      <c r="AC131" s="19" t="str">
        <f t="shared" si="363"/>
        <v>63</v>
      </c>
      <c r="AD131" s="20">
        <f>ROUNDUP(((((72+30)*2)+3)*0.0254),3)</f>
        <v>5.258</v>
      </c>
      <c r="AF131" s="21">
        <f t="shared" si="360"/>
        <v>1</v>
      </c>
      <c r="AG131">
        <f>VLOOKUP(Q131,'Rm-feb-24'!B:P,15,0)</f>
        <v>5.9957000000000003</v>
      </c>
      <c r="AH131" s="19">
        <f t="shared" si="348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37">
        <f t="shared" ref="AS131:AT131" si="364">AS130</f>
        <v>169.39699999999999</v>
      </c>
      <c r="AT131" s="31">
        <f t="shared" si="364"/>
        <v>191</v>
      </c>
    </row>
    <row r="132" spans="1:46">
      <c r="A132" s="38">
        <v>5</v>
      </c>
      <c r="B132" s="15">
        <f t="shared" ref="B132:G132" si="365">B131</f>
        <v>15</v>
      </c>
      <c r="C132" s="15" t="str">
        <f t="shared" si="365"/>
        <v>28.03.2024</v>
      </c>
      <c r="D132" s="16" t="str">
        <f t="shared" si="365"/>
        <v>SFG-FRBNET-BOR-75X63X10</v>
      </c>
      <c r="E132" s="16" t="str">
        <f t="shared" si="365"/>
        <v>Restonic Hotel Motel Bonnell ET Border 75X63X10</v>
      </c>
      <c r="F132" s="16" t="str">
        <f t="shared" si="365"/>
        <v>SFG-FRBNET-BOR-75X63X10</v>
      </c>
      <c r="G132" s="16" t="str">
        <f t="shared" si="365"/>
        <v>Restonic Hotel Motel Bonnell ET Border 75X63X10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5" t="s">
        <v>459</v>
      </c>
      <c r="R132" s="35" t="s">
        <v>460</v>
      </c>
      <c r="S132" s="35" t="s">
        <v>25</v>
      </c>
      <c r="T132" s="36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53"/>
        <v>75X63X10</v>
      </c>
      <c r="Y132" s="30" t="str">
        <f t="shared" si="354"/>
        <v>75</v>
      </c>
      <c r="Z132" s="30" t="str">
        <f t="shared" si="355"/>
        <v>63</v>
      </c>
      <c r="AA132" s="30" t="str">
        <f t="shared" si="356"/>
        <v>10</v>
      </c>
      <c r="AB132" s="19" t="str">
        <f t="shared" ref="AB132:AC132" si="366">AB131</f>
        <v>75</v>
      </c>
      <c r="AC132" s="19" t="str">
        <f t="shared" si="366"/>
        <v>63</v>
      </c>
      <c r="AF132" s="21">
        <f t="shared" si="360"/>
        <v>1</v>
      </c>
      <c r="AG132">
        <f>VLOOKUP(Q132,'Rm-feb-24'!B:P,15,0)</f>
        <v>1.3274999999999999</v>
      </c>
      <c r="AH132" s="19">
        <f t="shared" si="348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37">
        <f t="shared" ref="AS132:AT132" si="367">AS131</f>
        <v>169.39699999999999</v>
      </c>
      <c r="AT132" s="31">
        <f t="shared" si="367"/>
        <v>191</v>
      </c>
    </row>
    <row r="133" spans="1:46">
      <c r="A133" s="38">
        <v>6</v>
      </c>
      <c r="B133" s="15">
        <f t="shared" ref="B133:G133" si="368">B132</f>
        <v>15</v>
      </c>
      <c r="C133" s="15" t="str">
        <f t="shared" si="368"/>
        <v>28.03.2024</v>
      </c>
      <c r="D133" s="16" t="str">
        <f t="shared" si="368"/>
        <v>SFG-FRBNET-BOR-75X63X10</v>
      </c>
      <c r="E133" s="16" t="str">
        <f t="shared" si="368"/>
        <v>Restonic Hotel Motel Bonnell ET Border 75X63X10</v>
      </c>
      <c r="F133" s="16" t="str">
        <f t="shared" si="368"/>
        <v>SFG-FRBNET-BOR-75X63X10</v>
      </c>
      <c r="G133" s="16" t="str">
        <f t="shared" si="368"/>
        <v>Restonic Hotel Motel Bonnell ET Border 75X63X10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5" t="s">
        <v>2232</v>
      </c>
      <c r="R133" s="35" t="s">
        <v>2233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53"/>
        <v>75X63X10</v>
      </c>
      <c r="Y133" s="30" t="str">
        <f t="shared" si="354"/>
        <v>75</v>
      </c>
      <c r="Z133" s="30" t="str">
        <f t="shared" si="355"/>
        <v>63</v>
      </c>
      <c r="AA133" s="30" t="str">
        <f t="shared" si="356"/>
        <v>10</v>
      </c>
      <c r="AB133" s="19" t="str">
        <f t="shared" ref="AB133:AC133" si="369">AB132</f>
        <v>75</v>
      </c>
      <c r="AC133" s="19" t="str">
        <f t="shared" si="369"/>
        <v>63</v>
      </c>
      <c r="AF133" s="21">
        <f t="shared" si="360"/>
        <v>1</v>
      </c>
      <c r="AG133">
        <f>VLOOKUP(Q133,'Rm-feb-24'!B:P,15,0)</f>
        <v>1.7318</v>
      </c>
      <c r="AH133" s="19">
        <f t="shared" si="348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37">
        <f t="shared" ref="AS133:AT133" si="370">AS132</f>
        <v>169.39699999999999</v>
      </c>
      <c r="AT133" s="31">
        <f t="shared" si="370"/>
        <v>191</v>
      </c>
    </row>
    <row r="134" spans="1:46">
      <c r="A134" s="38">
        <v>7</v>
      </c>
      <c r="B134" s="15">
        <f t="shared" ref="B134:G134" si="371">B133</f>
        <v>15</v>
      </c>
      <c r="C134" s="15" t="str">
        <f t="shared" si="371"/>
        <v>28.03.2024</v>
      </c>
      <c r="D134" s="16" t="str">
        <f t="shared" si="371"/>
        <v>SFG-FRBNET-BOR-75X63X10</v>
      </c>
      <c r="E134" s="16" t="str">
        <f t="shared" si="371"/>
        <v>Restonic Hotel Motel Bonnell ET Border 75X63X10</v>
      </c>
      <c r="F134" s="16" t="str">
        <f t="shared" si="371"/>
        <v>SFG-FRBNET-BOR-75X63X10</v>
      </c>
      <c r="G134" s="16" t="str">
        <f t="shared" si="371"/>
        <v>Restonic Hotel Motel Bonnell ET Border 75X63X10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5" t="s">
        <v>18738</v>
      </c>
      <c r="R134" s="35" t="s">
        <v>34277</v>
      </c>
      <c r="S134" s="35" t="s">
        <v>192</v>
      </c>
      <c r="T134" s="36">
        <v>0.92</v>
      </c>
      <c r="U134" s="16" t="s">
        <v>2292</v>
      </c>
      <c r="V134" s="16" t="s">
        <v>2276</v>
      </c>
      <c r="W134" s="16" t="s">
        <v>2295</v>
      </c>
      <c r="X134" s="29" t="str">
        <f t="shared" si="353"/>
        <v>75X63X10</v>
      </c>
      <c r="Y134" s="30" t="str">
        <f t="shared" si="354"/>
        <v>75</v>
      </c>
      <c r="Z134" s="30" t="str">
        <f t="shared" si="355"/>
        <v>63</v>
      </c>
      <c r="AA134" s="30" t="str">
        <f t="shared" si="356"/>
        <v>10</v>
      </c>
      <c r="AB134" s="19" t="str">
        <f t="shared" ref="AB134:AC134" si="372">AB133</f>
        <v>75</v>
      </c>
      <c r="AC134" s="19" t="str">
        <f t="shared" si="372"/>
        <v>63</v>
      </c>
      <c r="AF134" s="21">
        <f t="shared" si="360"/>
        <v>0.92</v>
      </c>
      <c r="AG134" s="25">
        <f>VLOOKUP(Q134,'SFG-RM'!A:B,2,0)</f>
        <v>9.3094552894011979</v>
      </c>
      <c r="AH134" s="19">
        <f t="shared" si="348"/>
        <v>8.5646988662491026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37">
        <f t="shared" ref="AS134:AT134" si="373">AS133</f>
        <v>169.39699999999999</v>
      </c>
      <c r="AT134" s="31">
        <f t="shared" si="373"/>
        <v>191</v>
      </c>
    </row>
    <row r="135" spans="1:46">
      <c r="A135" s="38">
        <v>8</v>
      </c>
      <c r="B135" s="15">
        <f t="shared" ref="B135:G135" si="374">B134</f>
        <v>15</v>
      </c>
      <c r="C135" s="15" t="str">
        <f t="shared" si="374"/>
        <v>28.03.2024</v>
      </c>
      <c r="D135" s="16" t="str">
        <f t="shared" si="374"/>
        <v>SFG-FRBNET-BOR-75X63X10</v>
      </c>
      <c r="E135" s="16" t="str">
        <f t="shared" si="374"/>
        <v>Restonic Hotel Motel Bonnell ET Border 75X63X10</v>
      </c>
      <c r="F135" s="16" t="str">
        <f t="shared" si="374"/>
        <v>SFG-FRBNET-BOR-75X63X10</v>
      </c>
      <c r="G135" s="16" t="str">
        <f t="shared" si="374"/>
        <v>Restonic Hotel Motel Bonnell ET Border 75X63X10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5" t="s">
        <v>1479</v>
      </c>
      <c r="R135" s="35" t="s">
        <v>1480</v>
      </c>
      <c r="S135" s="35" t="s">
        <v>165</v>
      </c>
      <c r="T135" s="36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53"/>
        <v>75X63X10</v>
      </c>
      <c r="Y135" s="30" t="str">
        <f t="shared" si="354"/>
        <v>75</v>
      </c>
      <c r="Z135" s="30" t="str">
        <f t="shared" si="355"/>
        <v>63</v>
      </c>
      <c r="AA135" s="30" t="str">
        <f t="shared" si="356"/>
        <v>10</v>
      </c>
      <c r="AB135" s="19" t="str">
        <f t="shared" ref="AB135:AC135" si="375">AB134</f>
        <v>75</v>
      </c>
      <c r="AC135" s="19" t="str">
        <f t="shared" si="375"/>
        <v>63</v>
      </c>
      <c r="AF135" s="21">
        <f t="shared" si="360"/>
        <v>2</v>
      </c>
      <c r="AG135">
        <f>VLOOKUP(Q135,'Rm-feb-24'!B:P,15,0)</f>
        <v>4.6721000000000004</v>
      </c>
      <c r="AH135" s="19">
        <f t="shared" si="348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37">
        <f t="shared" ref="AS135:AT135" si="376">AS134</f>
        <v>169.39699999999999</v>
      </c>
      <c r="AT135" s="31">
        <f t="shared" si="376"/>
        <v>191</v>
      </c>
    </row>
    <row r="137" spans="1:46">
      <c r="A137" s="38">
        <v>1</v>
      </c>
      <c r="B137" s="15"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SFG-FRBNET-BOR-75X69X10</v>
      </c>
      <c r="G137" s="16" t="str">
        <f>E137</f>
        <v>Restonic Hotel Motel Bonnell ET Border 75X69X10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5" t="s">
        <v>1659</v>
      </c>
      <c r="R137" s="35" t="s">
        <v>1660</v>
      </c>
      <c r="S137" s="35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75X69X10</v>
      </c>
      <c r="Y137" s="30" t="str">
        <f>LEFT(X137,2)</f>
        <v>75</v>
      </c>
      <c r="Z137" s="30" t="str">
        <f>MID(X137,4,2)</f>
        <v>69</v>
      </c>
      <c r="AA137" s="30" t="str">
        <f>RIGHT(X137,2)</f>
        <v>10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77">AF137*AG137</f>
        <v>0.129439688</v>
      </c>
      <c r="AI137" s="46">
        <f>SUM(AH137:AH144)</f>
        <v>175.51827187808911</v>
      </c>
      <c r="AJ137" s="46">
        <f>ROUND(AI137,3)</f>
        <v>175.518</v>
      </c>
      <c r="AK137" s="46">
        <f>AJ137</f>
        <v>175.518</v>
      </c>
      <c r="AL137" s="46">
        <f>+AK137+AQ137</f>
        <v>197.238176982</v>
      </c>
      <c r="AM137" s="46">
        <f>+SUM(((AK137*3%*18%)))</f>
        <v>0.9477971999999999</v>
      </c>
      <c r="AN137" s="46">
        <f t="shared" ref="AN137" si="378">+SUM(((AK137*14.33%*53%)))</f>
        <v>13.330416582000002</v>
      </c>
      <c r="AO137" s="46">
        <f t="shared" ref="AO137" si="379">+SUM(((AK137*5.92%*53%)))</f>
        <v>5.5070527680000003</v>
      </c>
      <c r="AP137" s="46">
        <f t="shared" ref="AP137" si="380">+SUM(((AK137*2.08%*53%)))</f>
        <v>1.9349104320000001</v>
      </c>
      <c r="AQ137" s="46">
        <f>SUM(AM137:AP137)</f>
        <v>21.720176982000002</v>
      </c>
      <c r="AR137" s="47">
        <f>ROUNDUP(AL137,0)</f>
        <v>198</v>
      </c>
      <c r="AS137" s="37">
        <f>AK137</f>
        <v>175.518</v>
      </c>
      <c r="AT137" s="31">
        <f>AR137</f>
        <v>198</v>
      </c>
    </row>
    <row r="138" spans="1:46">
      <c r="A138" s="38">
        <v>2</v>
      </c>
      <c r="B138" s="15">
        <f t="shared" ref="B138:G138" si="381">B137</f>
        <v>16</v>
      </c>
      <c r="C138" s="15" t="str">
        <f t="shared" si="381"/>
        <v>28.03.2024</v>
      </c>
      <c r="D138" s="16" t="str">
        <f t="shared" si="381"/>
        <v>SFG-FRBNET-BOR-75X69X10</v>
      </c>
      <c r="E138" s="16" t="str">
        <f t="shared" si="381"/>
        <v>Restonic Hotel Motel Bonnell ET Border 75X69X10</v>
      </c>
      <c r="F138" s="16" t="str">
        <f t="shared" si="381"/>
        <v>SFG-FRBNET-BOR-75X69X10</v>
      </c>
      <c r="G138" s="16" t="str">
        <f t="shared" si="381"/>
        <v>Restonic Hotel Motel Bonnell ET Border 75X69X10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5" t="s">
        <v>698</v>
      </c>
      <c r="R138" s="35" t="s">
        <v>699</v>
      </c>
      <c r="S138" s="35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82">RIGHT(D138,8)</f>
        <v>75X69X10</v>
      </c>
      <c r="Y138" s="30" t="str">
        <f t="shared" ref="Y138:Y144" si="383">LEFT(X138,2)</f>
        <v>75</v>
      </c>
      <c r="Z138" s="30" t="str">
        <f t="shared" ref="Z138:Z144" si="384">MID(X138,4,2)</f>
        <v>69</v>
      </c>
      <c r="AA138" s="30" t="str">
        <f t="shared" ref="AA138:AA144" si="385">RIGHT(X138,2)</f>
        <v>10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77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37">
        <f t="shared" ref="AS138:AT138" si="386">AS137</f>
        <v>175.518</v>
      </c>
      <c r="AT138" s="31">
        <f t="shared" si="386"/>
        <v>198</v>
      </c>
    </row>
    <row r="139" spans="1:46">
      <c r="A139" s="38">
        <v>3</v>
      </c>
      <c r="B139" s="15">
        <f t="shared" ref="B139:G139" si="387">B138</f>
        <v>16</v>
      </c>
      <c r="C139" s="15" t="str">
        <f t="shared" si="387"/>
        <v>28.03.2024</v>
      </c>
      <c r="D139" s="16" t="str">
        <f t="shared" si="387"/>
        <v>SFG-FRBNET-BOR-75X69X10</v>
      </c>
      <c r="E139" s="16" t="str">
        <f t="shared" si="387"/>
        <v>Restonic Hotel Motel Bonnell ET Border 75X69X10</v>
      </c>
      <c r="F139" s="16" t="str">
        <f t="shared" si="387"/>
        <v>SFG-FRBNET-BOR-75X69X10</v>
      </c>
      <c r="G139" s="16" t="str">
        <f t="shared" si="387"/>
        <v>Restonic Hotel Motel Bonnell ET Border 75X69X10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5" t="s">
        <v>18712</v>
      </c>
      <c r="R139" s="35" t="s">
        <v>34279</v>
      </c>
      <c r="S139" s="35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82"/>
        <v>75X69X10</v>
      </c>
      <c r="Y139" s="30" t="str">
        <f t="shared" si="383"/>
        <v>75</v>
      </c>
      <c r="Z139" s="30" t="str">
        <f t="shared" si="384"/>
        <v>69</v>
      </c>
      <c r="AA139" s="30" t="str">
        <f t="shared" si="385"/>
        <v>10</v>
      </c>
      <c r="AB139" s="19" t="str">
        <f t="shared" ref="AB139:AC139" si="388">AB138</f>
        <v>75</v>
      </c>
      <c r="AC139" s="19" t="str">
        <f t="shared" si="388"/>
        <v>69</v>
      </c>
      <c r="AD139" s="20">
        <f>ROUNDUP(((((AB139+AC139)*2)+3)*0.0254),3)</f>
        <v>7.3920000000000003</v>
      </c>
      <c r="AF139" s="21">
        <f t="shared" ref="AF139:AF144" si="389">T139</f>
        <v>7.3920000000000003</v>
      </c>
      <c r="AG139" s="25">
        <f>VLOOKUP(Q139,'SFG-RM'!A:B,2,0)</f>
        <v>20.07128427</v>
      </c>
      <c r="AH139" s="19">
        <f t="shared" si="377"/>
        <v>148.36693332384002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37">
        <f t="shared" ref="AS139:AT139" si="390">AS138</f>
        <v>175.518</v>
      </c>
      <c r="AT139" s="31">
        <f t="shared" si="390"/>
        <v>198</v>
      </c>
    </row>
    <row r="140" spans="1:46">
      <c r="A140" s="38">
        <v>4</v>
      </c>
      <c r="B140" s="15">
        <f t="shared" ref="B140:G140" si="391">B139</f>
        <v>16</v>
      </c>
      <c r="C140" s="15" t="str">
        <f t="shared" si="391"/>
        <v>28.03.2024</v>
      </c>
      <c r="D140" s="16" t="str">
        <f t="shared" si="391"/>
        <v>SFG-FRBNET-BOR-75X69X10</v>
      </c>
      <c r="E140" s="16" t="str">
        <f t="shared" si="391"/>
        <v>Restonic Hotel Motel Bonnell ET Border 75X69X10</v>
      </c>
      <c r="F140" s="16" t="str">
        <f t="shared" si="391"/>
        <v>SFG-FRBNET-BOR-75X69X10</v>
      </c>
      <c r="G140" s="16" t="str">
        <f t="shared" si="391"/>
        <v>Restonic Hotel Motel Bonnell ET Border 75X69X10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5" t="s">
        <v>1964</v>
      </c>
      <c r="R140" s="35" t="s">
        <v>1965</v>
      </c>
      <c r="S140" s="35" t="s">
        <v>25</v>
      </c>
      <c r="T140" s="36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82"/>
        <v>75X69X10</v>
      </c>
      <c r="Y140" s="30" t="str">
        <f t="shared" si="383"/>
        <v>75</v>
      </c>
      <c r="Z140" s="30" t="str">
        <f t="shared" si="384"/>
        <v>69</v>
      </c>
      <c r="AA140" s="30" t="str">
        <f t="shared" si="385"/>
        <v>10</v>
      </c>
      <c r="AB140" s="19" t="str">
        <f t="shared" ref="AB140:AC140" si="392">AB139</f>
        <v>75</v>
      </c>
      <c r="AC140" s="19" t="str">
        <f t="shared" si="392"/>
        <v>69</v>
      </c>
      <c r="AD140" s="20">
        <f>ROUNDUP(((((72+30)*2)+3)*0.0254),3)</f>
        <v>5.258</v>
      </c>
      <c r="AF140" s="21">
        <f t="shared" si="389"/>
        <v>1</v>
      </c>
      <c r="AG140">
        <f>VLOOKUP(Q140,'Rm-feb-24'!B:P,15,0)</f>
        <v>5.9957000000000003</v>
      </c>
      <c r="AH140" s="19">
        <f t="shared" si="377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37">
        <f t="shared" ref="AS140:AT140" si="393">AS139</f>
        <v>175.518</v>
      </c>
      <c r="AT140" s="31">
        <f t="shared" si="393"/>
        <v>198</v>
      </c>
    </row>
    <row r="141" spans="1:46">
      <c r="A141" s="38">
        <v>5</v>
      </c>
      <c r="B141" s="15">
        <f t="shared" ref="B141:G141" si="394">B140</f>
        <v>16</v>
      </c>
      <c r="C141" s="15" t="str">
        <f t="shared" si="394"/>
        <v>28.03.2024</v>
      </c>
      <c r="D141" s="16" t="str">
        <f t="shared" si="394"/>
        <v>SFG-FRBNET-BOR-75X69X10</v>
      </c>
      <c r="E141" s="16" t="str">
        <f t="shared" si="394"/>
        <v>Restonic Hotel Motel Bonnell ET Border 75X69X10</v>
      </c>
      <c r="F141" s="16" t="str">
        <f t="shared" si="394"/>
        <v>SFG-FRBNET-BOR-75X69X10</v>
      </c>
      <c r="G141" s="16" t="str">
        <f t="shared" si="394"/>
        <v>Restonic Hotel Motel Bonnell ET Border 75X69X10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5" t="s">
        <v>459</v>
      </c>
      <c r="R141" s="35" t="s">
        <v>460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82"/>
        <v>75X69X10</v>
      </c>
      <c r="Y141" s="30" t="str">
        <f t="shared" si="383"/>
        <v>75</v>
      </c>
      <c r="Z141" s="30" t="str">
        <f t="shared" si="384"/>
        <v>69</v>
      </c>
      <c r="AA141" s="30" t="str">
        <f t="shared" si="385"/>
        <v>10</v>
      </c>
      <c r="AB141" s="19" t="str">
        <f t="shared" ref="AB141:AC141" si="395">AB140</f>
        <v>75</v>
      </c>
      <c r="AC141" s="19" t="str">
        <f t="shared" si="395"/>
        <v>69</v>
      </c>
      <c r="AF141" s="21">
        <f t="shared" si="389"/>
        <v>1</v>
      </c>
      <c r="AG141">
        <f>VLOOKUP(Q141,'Rm-feb-24'!B:P,15,0)</f>
        <v>1.3274999999999999</v>
      </c>
      <c r="AH141" s="19">
        <f t="shared" si="377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37">
        <f t="shared" ref="AS141:AT141" si="396">AS140</f>
        <v>175.518</v>
      </c>
      <c r="AT141" s="31">
        <f t="shared" si="396"/>
        <v>198</v>
      </c>
    </row>
    <row r="142" spans="1:46">
      <c r="A142" s="38">
        <v>6</v>
      </c>
      <c r="B142" s="15">
        <f t="shared" ref="B142:G142" si="397">B141</f>
        <v>16</v>
      </c>
      <c r="C142" s="15" t="str">
        <f t="shared" si="397"/>
        <v>28.03.2024</v>
      </c>
      <c r="D142" s="16" t="str">
        <f t="shared" si="397"/>
        <v>SFG-FRBNET-BOR-75X69X10</v>
      </c>
      <c r="E142" s="16" t="str">
        <f t="shared" si="397"/>
        <v>Restonic Hotel Motel Bonnell ET Border 75X69X10</v>
      </c>
      <c r="F142" s="16" t="str">
        <f t="shared" si="397"/>
        <v>SFG-FRBNET-BOR-75X69X10</v>
      </c>
      <c r="G142" s="16" t="str">
        <f t="shared" si="397"/>
        <v>Restonic Hotel Motel Bonnell ET Border 75X69X10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5" t="s">
        <v>2232</v>
      </c>
      <c r="R142" s="35" t="s">
        <v>2233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82"/>
        <v>75X69X10</v>
      </c>
      <c r="Y142" s="30" t="str">
        <f t="shared" si="383"/>
        <v>75</v>
      </c>
      <c r="Z142" s="30" t="str">
        <f t="shared" si="384"/>
        <v>69</v>
      </c>
      <c r="AA142" s="30" t="str">
        <f t="shared" si="385"/>
        <v>10</v>
      </c>
      <c r="AB142" s="19" t="str">
        <f t="shared" ref="AB142:AC142" si="398">AB141</f>
        <v>75</v>
      </c>
      <c r="AC142" s="19" t="str">
        <f t="shared" si="398"/>
        <v>69</v>
      </c>
      <c r="AF142" s="21">
        <f t="shared" si="389"/>
        <v>1</v>
      </c>
      <c r="AG142">
        <f>VLOOKUP(Q142,'Rm-feb-24'!B:P,15,0)</f>
        <v>1.7318</v>
      </c>
      <c r="AH142" s="19">
        <f t="shared" si="377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37">
        <f t="shared" ref="AS142:AT142" si="399">AS141</f>
        <v>175.518</v>
      </c>
      <c r="AT142" s="31">
        <f t="shared" si="399"/>
        <v>198</v>
      </c>
    </row>
    <row r="143" spans="1:46">
      <c r="A143" s="38">
        <v>7</v>
      </c>
      <c r="B143" s="15">
        <f t="shared" ref="B143:G143" si="400">B142</f>
        <v>16</v>
      </c>
      <c r="C143" s="15" t="str">
        <f t="shared" si="400"/>
        <v>28.03.2024</v>
      </c>
      <c r="D143" s="16" t="str">
        <f t="shared" si="400"/>
        <v>SFG-FRBNET-BOR-75X69X10</v>
      </c>
      <c r="E143" s="16" t="str">
        <f t="shared" si="400"/>
        <v>Restonic Hotel Motel Bonnell ET Border 75X69X10</v>
      </c>
      <c r="F143" s="16" t="str">
        <f t="shared" si="400"/>
        <v>SFG-FRBNET-BOR-75X69X10</v>
      </c>
      <c r="G143" s="16" t="str">
        <f t="shared" si="400"/>
        <v>Restonic Hotel Motel Bonnell ET Border 75X69X10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5" t="s">
        <v>18738</v>
      </c>
      <c r="R143" s="35" t="s">
        <v>34277</v>
      </c>
      <c r="S143" s="35" t="s">
        <v>192</v>
      </c>
      <c r="T143" s="36">
        <v>0.92</v>
      </c>
      <c r="U143" s="16" t="s">
        <v>2292</v>
      </c>
      <c r="V143" s="16" t="s">
        <v>2276</v>
      </c>
      <c r="W143" s="16" t="s">
        <v>2295</v>
      </c>
      <c r="X143" s="29" t="str">
        <f t="shared" si="382"/>
        <v>75X69X10</v>
      </c>
      <c r="Y143" s="30" t="str">
        <f t="shared" si="383"/>
        <v>75</v>
      </c>
      <c r="Z143" s="30" t="str">
        <f t="shared" si="384"/>
        <v>69</v>
      </c>
      <c r="AA143" s="30" t="str">
        <f t="shared" si="385"/>
        <v>10</v>
      </c>
      <c r="AB143" s="19" t="str">
        <f t="shared" ref="AB143:AC143" si="401">AB142</f>
        <v>75</v>
      </c>
      <c r="AC143" s="19" t="str">
        <f t="shared" si="401"/>
        <v>69</v>
      </c>
      <c r="AF143" s="21">
        <f t="shared" si="389"/>
        <v>0.92</v>
      </c>
      <c r="AG143" s="25">
        <f>VLOOKUP(Q143,'SFG-RM'!A:B,2,0)</f>
        <v>9.3094552894011979</v>
      </c>
      <c r="AH143" s="19">
        <f t="shared" si="377"/>
        <v>8.5646988662491026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37">
        <f t="shared" ref="AS143:AT143" si="402">AS142</f>
        <v>175.518</v>
      </c>
      <c r="AT143" s="31">
        <f t="shared" si="402"/>
        <v>198</v>
      </c>
    </row>
    <row r="144" spans="1:46">
      <c r="A144" s="38">
        <v>8</v>
      </c>
      <c r="B144" s="15">
        <f t="shared" ref="B144:G144" si="403">B143</f>
        <v>16</v>
      </c>
      <c r="C144" s="15" t="str">
        <f t="shared" si="403"/>
        <v>28.03.2024</v>
      </c>
      <c r="D144" s="16" t="str">
        <f t="shared" si="403"/>
        <v>SFG-FRBNET-BOR-75X69X10</v>
      </c>
      <c r="E144" s="16" t="str">
        <f t="shared" si="403"/>
        <v>Restonic Hotel Motel Bonnell ET Border 75X69X10</v>
      </c>
      <c r="F144" s="16" t="str">
        <f t="shared" si="403"/>
        <v>SFG-FRBNET-BOR-75X69X10</v>
      </c>
      <c r="G144" s="16" t="str">
        <f t="shared" si="403"/>
        <v>Restonic Hotel Motel Bonnell ET Border 75X69X10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5" t="s">
        <v>1479</v>
      </c>
      <c r="R144" s="35" t="s">
        <v>1480</v>
      </c>
      <c r="S144" s="35" t="s">
        <v>165</v>
      </c>
      <c r="T144" s="36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82"/>
        <v>75X69X10</v>
      </c>
      <c r="Y144" s="30" t="str">
        <f t="shared" si="383"/>
        <v>75</v>
      </c>
      <c r="Z144" s="30" t="str">
        <f t="shared" si="384"/>
        <v>69</v>
      </c>
      <c r="AA144" s="30" t="str">
        <f t="shared" si="385"/>
        <v>10</v>
      </c>
      <c r="AB144" s="19" t="str">
        <f t="shared" ref="AB144:AC144" si="404">AB143</f>
        <v>75</v>
      </c>
      <c r="AC144" s="19" t="str">
        <f t="shared" si="404"/>
        <v>69</v>
      </c>
      <c r="AF144" s="21">
        <f t="shared" si="389"/>
        <v>2</v>
      </c>
      <c r="AG144">
        <f>VLOOKUP(Q144,'Rm-feb-24'!B:P,15,0)</f>
        <v>4.6721000000000004</v>
      </c>
      <c r="AH144" s="19">
        <f t="shared" si="377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37">
        <f t="shared" ref="AS144:AT144" si="405">AS143</f>
        <v>175.518</v>
      </c>
      <c r="AT144" s="31">
        <f t="shared" si="405"/>
        <v>198</v>
      </c>
    </row>
    <row r="146" spans="1:46">
      <c r="A146" s="38">
        <v>1</v>
      </c>
      <c r="B146" s="15"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SFG-FRBNET-BOR-78X33X10</v>
      </c>
      <c r="G146" s="16" t="str">
        <f>E146</f>
        <v>Restonic Hotel Motel Bonnell ET Border 78X33X10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78X33X10</v>
      </c>
      <c r="Y146" s="30" t="str">
        <f>LEFT(X146,2)</f>
        <v>78</v>
      </c>
      <c r="Z146" s="30" t="str">
        <f>MID(X146,4,2)</f>
        <v>33</v>
      </c>
      <c r="AA146" s="30" t="str">
        <f>RIGHT(X146,2)</f>
        <v>10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406">AF146*AG146</f>
        <v>0.129439688</v>
      </c>
      <c r="AI146" s="46">
        <f>SUM(AH146:AH153)</f>
        <v>141.85872815729908</v>
      </c>
      <c r="AJ146" s="46">
        <f>ROUND(AI146,3)</f>
        <v>141.85900000000001</v>
      </c>
      <c r="AK146" s="46">
        <f>AJ146</f>
        <v>141.85900000000001</v>
      </c>
      <c r="AL146" s="46">
        <f>+AK146+AQ146</f>
        <v>159.413909391</v>
      </c>
      <c r="AM146" s="46">
        <f>+SUM(((AK146*3%*18%)))</f>
        <v>0.76603860000000001</v>
      </c>
      <c r="AN146" s="46">
        <f t="shared" ref="AN146" si="407">+SUM(((AK146*14.33%*53%)))</f>
        <v>10.774049191000003</v>
      </c>
      <c r="AO146" s="46">
        <f t="shared" ref="AO146" si="408">+SUM(((AK146*5.92%*53%)))</f>
        <v>4.450967984</v>
      </c>
      <c r="AP146" s="46">
        <f t="shared" ref="AP146" si="409">+SUM(((AK146*2.08%*53%)))</f>
        <v>1.5638536160000003</v>
      </c>
      <c r="AQ146" s="46">
        <f>SUM(AM146:AP146)</f>
        <v>17.554909391000002</v>
      </c>
      <c r="AR146" s="47">
        <f>ROUNDUP(AL146,0)</f>
        <v>160</v>
      </c>
      <c r="AS146" s="37">
        <f>AK146</f>
        <v>141.85900000000001</v>
      </c>
      <c r="AT146" s="31">
        <f>AR146</f>
        <v>160</v>
      </c>
    </row>
    <row r="147" spans="1:46">
      <c r="A147" s="38">
        <v>2</v>
      </c>
      <c r="B147" s="15">
        <f t="shared" ref="B147:G147" si="410">B146</f>
        <v>17</v>
      </c>
      <c r="C147" s="15" t="str">
        <f t="shared" si="410"/>
        <v>28.03.2024</v>
      </c>
      <c r="D147" s="16" t="str">
        <f t="shared" si="410"/>
        <v>SFG-FRBNET-BOR-78X33X10</v>
      </c>
      <c r="E147" s="16" t="str">
        <f t="shared" si="410"/>
        <v>Restonic Hotel Motel Bonnell ET Border 78X33X10</v>
      </c>
      <c r="F147" s="16" t="str">
        <f t="shared" si="410"/>
        <v>SFG-FRBNET-BOR-78X33X10</v>
      </c>
      <c r="G147" s="16" t="str">
        <f t="shared" si="410"/>
        <v>Restonic Hotel Motel Bonnell ET Border 78X33X10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411">RIGHT(D147,8)</f>
        <v>78X33X10</v>
      </c>
      <c r="Y147" s="30" t="str">
        <f t="shared" ref="Y147:Y153" si="412">LEFT(X147,2)</f>
        <v>78</v>
      </c>
      <c r="Z147" s="30" t="str">
        <f t="shared" ref="Z147:Z153" si="413">MID(X147,4,2)</f>
        <v>33</v>
      </c>
      <c r="AA147" s="30" t="str">
        <f t="shared" ref="AA147:AA153" si="414">RIGHT(X147,2)</f>
        <v>10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406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37">
        <f t="shared" ref="AS147:AT147" si="415">AS146</f>
        <v>141.85900000000001</v>
      </c>
      <c r="AT147" s="31">
        <f t="shared" si="415"/>
        <v>160</v>
      </c>
    </row>
    <row r="148" spans="1:46">
      <c r="A148" s="38">
        <v>3</v>
      </c>
      <c r="B148" s="15">
        <f t="shared" ref="B148:G148" si="416">B147</f>
        <v>17</v>
      </c>
      <c r="C148" s="15" t="str">
        <f t="shared" si="416"/>
        <v>28.03.2024</v>
      </c>
      <c r="D148" s="16" t="str">
        <f t="shared" si="416"/>
        <v>SFG-FRBNET-BOR-78X33X10</v>
      </c>
      <c r="E148" s="16" t="str">
        <f t="shared" si="416"/>
        <v>Restonic Hotel Motel Bonnell ET Border 78X33X10</v>
      </c>
      <c r="F148" s="16" t="str">
        <f t="shared" si="416"/>
        <v>SFG-FRBNET-BOR-78X33X10</v>
      </c>
      <c r="G148" s="16" t="str">
        <f t="shared" si="416"/>
        <v>Restonic Hotel Motel Bonnell ET Border 78X33X10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18712</v>
      </c>
      <c r="R148" s="35" t="s">
        <v>34279</v>
      </c>
      <c r="S148" s="35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411"/>
        <v>78X33X10</v>
      </c>
      <c r="Y148" s="30" t="str">
        <f t="shared" si="412"/>
        <v>78</v>
      </c>
      <c r="Z148" s="30" t="str">
        <f t="shared" si="413"/>
        <v>33</v>
      </c>
      <c r="AA148" s="30" t="str">
        <f t="shared" si="414"/>
        <v>10</v>
      </c>
      <c r="AB148" s="19" t="str">
        <f t="shared" ref="AB148:AC148" si="417">AB147</f>
        <v>78</v>
      </c>
      <c r="AC148" s="19" t="str">
        <f t="shared" si="417"/>
        <v>33</v>
      </c>
      <c r="AD148" s="20">
        <f>ROUNDUP(((((AB148+AC148)*2)+3)*0.0254),3)</f>
        <v>5.7149999999999999</v>
      </c>
      <c r="AF148" s="21">
        <f t="shared" ref="AF148:AF153" si="418">T148</f>
        <v>5.7149999999999999</v>
      </c>
      <c r="AG148" s="25">
        <f>VLOOKUP(Q148,'SFG-RM'!A:B,2,0)</f>
        <v>20.07128427</v>
      </c>
      <c r="AH148" s="19">
        <f t="shared" si="406"/>
        <v>114.70738960304999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37">
        <f t="shared" ref="AS148:AT148" si="419">AS147</f>
        <v>141.85900000000001</v>
      </c>
      <c r="AT148" s="31">
        <f t="shared" si="419"/>
        <v>160</v>
      </c>
    </row>
    <row r="149" spans="1:46">
      <c r="A149" s="38">
        <v>4</v>
      </c>
      <c r="B149" s="15">
        <f t="shared" ref="B149:G149" si="420">B148</f>
        <v>17</v>
      </c>
      <c r="C149" s="15" t="str">
        <f t="shared" si="420"/>
        <v>28.03.2024</v>
      </c>
      <c r="D149" s="16" t="str">
        <f t="shared" si="420"/>
        <v>SFG-FRBNET-BOR-78X33X10</v>
      </c>
      <c r="E149" s="16" t="str">
        <f t="shared" si="420"/>
        <v>Restonic Hotel Motel Bonnell ET Border 78X33X10</v>
      </c>
      <c r="F149" s="16" t="str">
        <f t="shared" si="420"/>
        <v>SFG-FRBNET-BOR-78X33X10</v>
      </c>
      <c r="G149" s="16" t="str">
        <f t="shared" si="420"/>
        <v>Restonic Hotel Motel Bonnell ET Border 78X33X10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411"/>
        <v>78X33X10</v>
      </c>
      <c r="Y149" s="30" t="str">
        <f t="shared" si="412"/>
        <v>78</v>
      </c>
      <c r="Z149" s="30" t="str">
        <f t="shared" si="413"/>
        <v>33</v>
      </c>
      <c r="AA149" s="30" t="str">
        <f t="shared" si="414"/>
        <v>10</v>
      </c>
      <c r="AB149" s="19" t="str">
        <f t="shared" ref="AB149:AC149" si="421">AB148</f>
        <v>78</v>
      </c>
      <c r="AC149" s="19" t="str">
        <f t="shared" si="421"/>
        <v>33</v>
      </c>
      <c r="AD149" s="20">
        <f>ROUNDUP(((((72+30)*2)+3)*0.0254),3)</f>
        <v>5.258</v>
      </c>
      <c r="AF149" s="21">
        <f t="shared" si="418"/>
        <v>1</v>
      </c>
      <c r="AG149">
        <f>VLOOKUP(Q149,'Rm-feb-24'!B:P,15,0)</f>
        <v>5.9957000000000003</v>
      </c>
      <c r="AH149" s="19">
        <f t="shared" si="406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37">
        <f t="shared" ref="AS149:AT149" si="422">AS148</f>
        <v>141.85900000000001</v>
      </c>
      <c r="AT149" s="31">
        <f t="shared" si="422"/>
        <v>160</v>
      </c>
    </row>
    <row r="150" spans="1:46">
      <c r="A150" s="38">
        <v>5</v>
      </c>
      <c r="B150" s="15">
        <f t="shared" ref="B150:G150" si="423">B149</f>
        <v>17</v>
      </c>
      <c r="C150" s="15" t="str">
        <f t="shared" si="423"/>
        <v>28.03.2024</v>
      </c>
      <c r="D150" s="16" t="str">
        <f t="shared" si="423"/>
        <v>SFG-FRBNET-BOR-78X33X10</v>
      </c>
      <c r="E150" s="16" t="str">
        <f t="shared" si="423"/>
        <v>Restonic Hotel Motel Bonnell ET Border 78X33X10</v>
      </c>
      <c r="F150" s="16" t="str">
        <f t="shared" si="423"/>
        <v>SFG-FRBNET-BOR-78X33X10</v>
      </c>
      <c r="G150" s="16" t="str">
        <f t="shared" si="423"/>
        <v>Restonic Hotel Motel Bonnell ET Border 78X33X10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411"/>
        <v>78X33X10</v>
      </c>
      <c r="Y150" s="30" t="str">
        <f t="shared" si="412"/>
        <v>78</v>
      </c>
      <c r="Z150" s="30" t="str">
        <f t="shared" si="413"/>
        <v>33</v>
      </c>
      <c r="AA150" s="30" t="str">
        <f t="shared" si="414"/>
        <v>10</v>
      </c>
      <c r="AB150" s="19" t="str">
        <f t="shared" ref="AB150:AC150" si="424">AB149</f>
        <v>78</v>
      </c>
      <c r="AC150" s="19" t="str">
        <f t="shared" si="424"/>
        <v>33</v>
      </c>
      <c r="AF150" s="21">
        <f t="shared" si="418"/>
        <v>1</v>
      </c>
      <c r="AG150">
        <f>VLOOKUP(Q150,'Rm-feb-24'!B:P,15,0)</f>
        <v>1.3274999999999999</v>
      </c>
      <c r="AH150" s="19">
        <f t="shared" si="406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37">
        <f t="shared" ref="AS150:AT150" si="425">AS149</f>
        <v>141.85900000000001</v>
      </c>
      <c r="AT150" s="31">
        <f t="shared" si="425"/>
        <v>160</v>
      </c>
    </row>
    <row r="151" spans="1:46">
      <c r="A151" s="38">
        <v>6</v>
      </c>
      <c r="B151" s="15">
        <f t="shared" ref="B151:G151" si="426">B150</f>
        <v>17</v>
      </c>
      <c r="C151" s="15" t="str">
        <f t="shared" si="426"/>
        <v>28.03.2024</v>
      </c>
      <c r="D151" s="16" t="str">
        <f t="shared" si="426"/>
        <v>SFG-FRBNET-BOR-78X33X10</v>
      </c>
      <c r="E151" s="16" t="str">
        <f t="shared" si="426"/>
        <v>Restonic Hotel Motel Bonnell ET Border 78X33X10</v>
      </c>
      <c r="F151" s="16" t="str">
        <f t="shared" si="426"/>
        <v>SFG-FRBNET-BOR-78X33X10</v>
      </c>
      <c r="G151" s="16" t="str">
        <f t="shared" si="426"/>
        <v>Restonic Hotel Motel Bonnell ET Border 78X33X10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411"/>
        <v>78X33X10</v>
      </c>
      <c r="Y151" s="30" t="str">
        <f t="shared" si="412"/>
        <v>78</v>
      </c>
      <c r="Z151" s="30" t="str">
        <f t="shared" si="413"/>
        <v>33</v>
      </c>
      <c r="AA151" s="30" t="str">
        <f t="shared" si="414"/>
        <v>10</v>
      </c>
      <c r="AB151" s="19" t="str">
        <f t="shared" ref="AB151:AC151" si="427">AB150</f>
        <v>78</v>
      </c>
      <c r="AC151" s="19" t="str">
        <f t="shared" si="427"/>
        <v>33</v>
      </c>
      <c r="AF151" s="21">
        <f t="shared" si="418"/>
        <v>1</v>
      </c>
      <c r="AG151">
        <f>VLOOKUP(Q151,'Rm-feb-24'!B:P,15,0)</f>
        <v>1.7318</v>
      </c>
      <c r="AH151" s="19">
        <f t="shared" si="406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37">
        <f t="shared" ref="AS151:AT151" si="428">AS150</f>
        <v>141.85900000000001</v>
      </c>
      <c r="AT151" s="31">
        <f t="shared" si="428"/>
        <v>160</v>
      </c>
    </row>
    <row r="152" spans="1:46">
      <c r="A152" s="38">
        <v>7</v>
      </c>
      <c r="B152" s="15">
        <f t="shared" ref="B152:G152" si="429">B151</f>
        <v>17</v>
      </c>
      <c r="C152" s="15" t="str">
        <f t="shared" si="429"/>
        <v>28.03.2024</v>
      </c>
      <c r="D152" s="16" t="str">
        <f t="shared" si="429"/>
        <v>SFG-FRBNET-BOR-78X33X10</v>
      </c>
      <c r="E152" s="16" t="str">
        <f t="shared" si="429"/>
        <v>Restonic Hotel Motel Bonnell ET Border 78X33X10</v>
      </c>
      <c r="F152" s="16" t="str">
        <f t="shared" si="429"/>
        <v>SFG-FRBNET-BOR-78X33X10</v>
      </c>
      <c r="G152" s="16" t="str">
        <f t="shared" si="429"/>
        <v>Restonic Hotel Motel Bonnell ET Border 78X33X10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0.92</v>
      </c>
      <c r="U152" s="16" t="s">
        <v>2292</v>
      </c>
      <c r="V152" s="16" t="s">
        <v>2276</v>
      </c>
      <c r="W152" s="16" t="s">
        <v>2295</v>
      </c>
      <c r="X152" s="29" t="str">
        <f t="shared" si="411"/>
        <v>78X33X10</v>
      </c>
      <c r="Y152" s="30" t="str">
        <f t="shared" si="412"/>
        <v>78</v>
      </c>
      <c r="Z152" s="30" t="str">
        <f t="shared" si="413"/>
        <v>33</v>
      </c>
      <c r="AA152" s="30" t="str">
        <f t="shared" si="414"/>
        <v>10</v>
      </c>
      <c r="AB152" s="19" t="str">
        <f t="shared" ref="AB152:AC152" si="430">AB151</f>
        <v>78</v>
      </c>
      <c r="AC152" s="19" t="str">
        <f t="shared" si="430"/>
        <v>33</v>
      </c>
      <c r="AF152" s="21">
        <f t="shared" si="418"/>
        <v>0.92</v>
      </c>
      <c r="AG152" s="25">
        <f>VLOOKUP(Q152,'SFG-RM'!A:B,2,0)</f>
        <v>9.3094552894011979</v>
      </c>
      <c r="AH152" s="19">
        <f t="shared" si="406"/>
        <v>8.5646988662491026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37">
        <f t="shared" ref="AS152:AT152" si="431">AS151</f>
        <v>141.85900000000001</v>
      </c>
      <c r="AT152" s="31">
        <f t="shared" si="431"/>
        <v>160</v>
      </c>
    </row>
    <row r="153" spans="1:46">
      <c r="A153" s="38">
        <v>8</v>
      </c>
      <c r="B153" s="15">
        <f t="shared" ref="B153:G153" si="432">B152</f>
        <v>17</v>
      </c>
      <c r="C153" s="15" t="str">
        <f t="shared" si="432"/>
        <v>28.03.2024</v>
      </c>
      <c r="D153" s="16" t="str">
        <f t="shared" si="432"/>
        <v>SFG-FRBNET-BOR-78X33X10</v>
      </c>
      <c r="E153" s="16" t="str">
        <f t="shared" si="432"/>
        <v>Restonic Hotel Motel Bonnell ET Border 78X33X10</v>
      </c>
      <c r="F153" s="16" t="str">
        <f t="shared" si="432"/>
        <v>SFG-FRBNET-BOR-78X33X10</v>
      </c>
      <c r="G153" s="16" t="str">
        <f t="shared" si="432"/>
        <v>Restonic Hotel Motel Bonnell ET Border 78X33X10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411"/>
        <v>78X33X10</v>
      </c>
      <c r="Y153" s="30" t="str">
        <f t="shared" si="412"/>
        <v>78</v>
      </c>
      <c r="Z153" s="30" t="str">
        <f t="shared" si="413"/>
        <v>33</v>
      </c>
      <c r="AA153" s="30" t="str">
        <f t="shared" si="414"/>
        <v>10</v>
      </c>
      <c r="AB153" s="19" t="str">
        <f t="shared" ref="AB153:AC153" si="433">AB152</f>
        <v>78</v>
      </c>
      <c r="AC153" s="19" t="str">
        <f t="shared" si="433"/>
        <v>33</v>
      </c>
      <c r="AF153" s="21">
        <f t="shared" si="418"/>
        <v>2</v>
      </c>
      <c r="AG153">
        <f>VLOOKUP(Q153,'Rm-feb-24'!B:P,15,0)</f>
        <v>4.6721000000000004</v>
      </c>
      <c r="AH153" s="19">
        <f t="shared" si="406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37">
        <f t="shared" ref="AS153:AT153" si="434">AS152</f>
        <v>141.85900000000001</v>
      </c>
      <c r="AT153" s="31">
        <f t="shared" si="434"/>
        <v>160</v>
      </c>
    </row>
    <row r="155" spans="1:46">
      <c r="A155" s="38">
        <v>1</v>
      </c>
      <c r="B155" s="15"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SFG-FRBNET-BOR-78X39X10</v>
      </c>
      <c r="G155" s="16" t="str">
        <f>E155</f>
        <v>Restonic Hotel Motel Bonnell ET Border 78X39X10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5" t="s">
        <v>1659</v>
      </c>
      <c r="R155" s="35" t="s">
        <v>1660</v>
      </c>
      <c r="S155" s="35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78X39X10</v>
      </c>
      <c r="Y155" s="30" t="str">
        <f>LEFT(X155,2)</f>
        <v>78</v>
      </c>
      <c r="Z155" s="30" t="str">
        <f>MID(X155,4,2)</f>
        <v>39</v>
      </c>
      <c r="AA155" s="30" t="str">
        <f>RIGHT(X155,2)</f>
        <v>10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35">AF155*AG155</f>
        <v>0.129439688</v>
      </c>
      <c r="AI155" s="46">
        <f>SUM(AH155:AH162)</f>
        <v>147.98046985964911</v>
      </c>
      <c r="AJ155" s="46">
        <f>ROUND(AI155,3)</f>
        <v>147.97999999999999</v>
      </c>
      <c r="AK155" s="46">
        <f>AJ155</f>
        <v>147.97999999999999</v>
      </c>
      <c r="AL155" s="46">
        <f>+AK155+AQ155</f>
        <v>166.29237702</v>
      </c>
      <c r="AM155" s="46">
        <f>+SUM(((AK155*3%*18%)))</f>
        <v>0.7990919999999998</v>
      </c>
      <c r="AN155" s="46">
        <f t="shared" ref="AN155" si="436">+SUM(((AK155*14.33%*53%)))</f>
        <v>11.238933020000001</v>
      </c>
      <c r="AO155" s="46">
        <f t="shared" ref="AO155" si="437">+SUM(((AK155*5.92%*53%)))</f>
        <v>4.6430204799999997</v>
      </c>
      <c r="AP155" s="46">
        <f t="shared" ref="AP155" si="438">+SUM(((AK155*2.08%*53%)))</f>
        <v>1.63133152</v>
      </c>
      <c r="AQ155" s="46">
        <f>SUM(AM155:AP155)</f>
        <v>18.31237702</v>
      </c>
      <c r="AR155" s="47">
        <f>ROUNDUP(AL155,0)</f>
        <v>167</v>
      </c>
      <c r="AS155" s="37">
        <f>AK155</f>
        <v>147.97999999999999</v>
      </c>
      <c r="AT155" s="31">
        <f>AR155</f>
        <v>167</v>
      </c>
    </row>
    <row r="156" spans="1:46">
      <c r="A156" s="38">
        <v>2</v>
      </c>
      <c r="B156" s="15">
        <f t="shared" ref="B156:G156" si="439">B155</f>
        <v>18</v>
      </c>
      <c r="C156" s="15" t="str">
        <f t="shared" si="439"/>
        <v>28.03.2024</v>
      </c>
      <c r="D156" s="16" t="str">
        <f t="shared" si="439"/>
        <v>SFG-FRBNET-BOR-78X39X10</v>
      </c>
      <c r="E156" s="16" t="str">
        <f t="shared" si="439"/>
        <v>Restonic Hotel Motel Bonnell ET Border 78X39X10</v>
      </c>
      <c r="F156" s="16" t="str">
        <f t="shared" si="439"/>
        <v>SFG-FRBNET-BOR-78X39X10</v>
      </c>
      <c r="G156" s="16" t="str">
        <f t="shared" si="439"/>
        <v>Restonic Hotel Motel Bonnell ET Border 78X39X10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5" t="s">
        <v>698</v>
      </c>
      <c r="R156" s="35" t="s">
        <v>699</v>
      </c>
      <c r="S156" s="35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40">RIGHT(D156,8)</f>
        <v>78X39X10</v>
      </c>
      <c r="Y156" s="30" t="str">
        <f t="shared" ref="Y156:Y162" si="441">LEFT(X156,2)</f>
        <v>78</v>
      </c>
      <c r="Z156" s="30" t="str">
        <f t="shared" ref="Z156:Z162" si="442">MID(X156,4,2)</f>
        <v>39</v>
      </c>
      <c r="AA156" s="30" t="str">
        <f t="shared" ref="AA156:AA162" si="443">RIGHT(X156,2)</f>
        <v>10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35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37">
        <f t="shared" ref="AS156:AT156" si="444">AS155</f>
        <v>147.97999999999999</v>
      </c>
      <c r="AT156" s="31">
        <f t="shared" si="444"/>
        <v>167</v>
      </c>
    </row>
    <row r="157" spans="1:46">
      <c r="A157" s="38">
        <v>3</v>
      </c>
      <c r="B157" s="15">
        <f t="shared" ref="B157:G157" si="445">B156</f>
        <v>18</v>
      </c>
      <c r="C157" s="15" t="str">
        <f t="shared" si="445"/>
        <v>28.03.2024</v>
      </c>
      <c r="D157" s="16" t="str">
        <f t="shared" si="445"/>
        <v>SFG-FRBNET-BOR-78X39X10</v>
      </c>
      <c r="E157" s="16" t="str">
        <f t="shared" si="445"/>
        <v>Restonic Hotel Motel Bonnell ET Border 78X39X10</v>
      </c>
      <c r="F157" s="16" t="str">
        <f t="shared" si="445"/>
        <v>SFG-FRBNET-BOR-78X39X10</v>
      </c>
      <c r="G157" s="16" t="str">
        <f t="shared" si="445"/>
        <v>Restonic Hotel Motel Bonnell ET Border 78X39X10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5" t="s">
        <v>18712</v>
      </c>
      <c r="R157" s="35" t="s">
        <v>34279</v>
      </c>
      <c r="S157" s="35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40"/>
        <v>78X39X10</v>
      </c>
      <c r="Y157" s="30" t="str">
        <f t="shared" si="441"/>
        <v>78</v>
      </c>
      <c r="Z157" s="30" t="str">
        <f t="shared" si="442"/>
        <v>39</v>
      </c>
      <c r="AA157" s="30" t="str">
        <f t="shared" si="443"/>
        <v>10</v>
      </c>
      <c r="AB157" s="19" t="str">
        <f t="shared" ref="AB157:AC157" si="446">AB156</f>
        <v>78</v>
      </c>
      <c r="AC157" s="19" t="str">
        <f t="shared" si="446"/>
        <v>39</v>
      </c>
      <c r="AD157" s="20">
        <f>ROUNDUP(((((AB157+AC157)*2)+3)*0.0254),3)</f>
        <v>6.0200000000000005</v>
      </c>
      <c r="AF157" s="21">
        <f t="shared" ref="AF157:AF162" si="447">T157</f>
        <v>6.0200000000000005</v>
      </c>
      <c r="AG157" s="25">
        <f>VLOOKUP(Q157,'SFG-RM'!A:B,2,0)</f>
        <v>20.07128427</v>
      </c>
      <c r="AH157" s="19">
        <f t="shared" si="435"/>
        <v>120.82913130540001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37">
        <f t="shared" ref="AS157:AT157" si="448">AS156</f>
        <v>147.97999999999999</v>
      </c>
      <c r="AT157" s="31">
        <f t="shared" si="448"/>
        <v>167</v>
      </c>
    </row>
    <row r="158" spans="1:46">
      <c r="A158" s="38">
        <v>4</v>
      </c>
      <c r="B158" s="15">
        <f t="shared" ref="B158:G158" si="449">B157</f>
        <v>18</v>
      </c>
      <c r="C158" s="15" t="str">
        <f t="shared" si="449"/>
        <v>28.03.2024</v>
      </c>
      <c r="D158" s="16" t="str">
        <f t="shared" si="449"/>
        <v>SFG-FRBNET-BOR-78X39X10</v>
      </c>
      <c r="E158" s="16" t="str">
        <f t="shared" si="449"/>
        <v>Restonic Hotel Motel Bonnell ET Border 78X39X10</v>
      </c>
      <c r="F158" s="16" t="str">
        <f t="shared" si="449"/>
        <v>SFG-FRBNET-BOR-78X39X10</v>
      </c>
      <c r="G158" s="16" t="str">
        <f t="shared" si="449"/>
        <v>Restonic Hotel Motel Bonnell ET Border 78X39X10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5" t="s">
        <v>1964</v>
      </c>
      <c r="R158" s="35" t="s">
        <v>1965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40"/>
        <v>78X39X10</v>
      </c>
      <c r="Y158" s="30" t="str">
        <f t="shared" si="441"/>
        <v>78</v>
      </c>
      <c r="Z158" s="30" t="str">
        <f t="shared" si="442"/>
        <v>39</v>
      </c>
      <c r="AA158" s="30" t="str">
        <f t="shared" si="443"/>
        <v>10</v>
      </c>
      <c r="AB158" s="19" t="str">
        <f t="shared" ref="AB158:AC158" si="450">AB157</f>
        <v>78</v>
      </c>
      <c r="AC158" s="19" t="str">
        <f t="shared" si="450"/>
        <v>39</v>
      </c>
      <c r="AD158" s="20">
        <f>ROUNDUP(((((72+30)*2)+3)*0.0254),3)</f>
        <v>5.258</v>
      </c>
      <c r="AF158" s="21">
        <f t="shared" si="447"/>
        <v>1</v>
      </c>
      <c r="AG158">
        <f>VLOOKUP(Q158,'Rm-feb-24'!B:P,15,0)</f>
        <v>5.9957000000000003</v>
      </c>
      <c r="AH158" s="19">
        <f t="shared" si="435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37">
        <f t="shared" ref="AS158:AT158" si="451">AS157</f>
        <v>147.97999999999999</v>
      </c>
      <c r="AT158" s="31">
        <f t="shared" si="451"/>
        <v>167</v>
      </c>
    </row>
    <row r="159" spans="1:46">
      <c r="A159" s="38">
        <v>5</v>
      </c>
      <c r="B159" s="15">
        <f t="shared" ref="B159:G159" si="452">B158</f>
        <v>18</v>
      </c>
      <c r="C159" s="15" t="str">
        <f t="shared" si="452"/>
        <v>28.03.2024</v>
      </c>
      <c r="D159" s="16" t="str">
        <f t="shared" si="452"/>
        <v>SFG-FRBNET-BOR-78X39X10</v>
      </c>
      <c r="E159" s="16" t="str">
        <f t="shared" si="452"/>
        <v>Restonic Hotel Motel Bonnell ET Border 78X39X10</v>
      </c>
      <c r="F159" s="16" t="str">
        <f t="shared" si="452"/>
        <v>SFG-FRBNET-BOR-78X39X10</v>
      </c>
      <c r="G159" s="16" t="str">
        <f t="shared" si="452"/>
        <v>Restonic Hotel Motel Bonnell ET Border 78X39X10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5" t="s">
        <v>459</v>
      </c>
      <c r="R159" s="35" t="s">
        <v>460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40"/>
        <v>78X39X10</v>
      </c>
      <c r="Y159" s="30" t="str">
        <f t="shared" si="441"/>
        <v>78</v>
      </c>
      <c r="Z159" s="30" t="str">
        <f t="shared" si="442"/>
        <v>39</v>
      </c>
      <c r="AA159" s="30" t="str">
        <f t="shared" si="443"/>
        <v>10</v>
      </c>
      <c r="AB159" s="19" t="str">
        <f t="shared" ref="AB159:AC159" si="453">AB158</f>
        <v>78</v>
      </c>
      <c r="AC159" s="19" t="str">
        <f t="shared" si="453"/>
        <v>39</v>
      </c>
      <c r="AF159" s="21">
        <f t="shared" si="447"/>
        <v>1</v>
      </c>
      <c r="AG159">
        <f>VLOOKUP(Q159,'Rm-feb-24'!B:P,15,0)</f>
        <v>1.3274999999999999</v>
      </c>
      <c r="AH159" s="19">
        <f t="shared" si="435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37">
        <f t="shared" ref="AS159:AT159" si="454">AS158</f>
        <v>147.97999999999999</v>
      </c>
      <c r="AT159" s="31">
        <f t="shared" si="454"/>
        <v>167</v>
      </c>
    </row>
    <row r="160" spans="1:46">
      <c r="A160" s="38">
        <v>6</v>
      </c>
      <c r="B160" s="15">
        <f t="shared" ref="B160:G160" si="455">B159</f>
        <v>18</v>
      </c>
      <c r="C160" s="15" t="str">
        <f t="shared" si="455"/>
        <v>28.03.2024</v>
      </c>
      <c r="D160" s="16" t="str">
        <f t="shared" si="455"/>
        <v>SFG-FRBNET-BOR-78X39X10</v>
      </c>
      <c r="E160" s="16" t="str">
        <f t="shared" si="455"/>
        <v>Restonic Hotel Motel Bonnell ET Border 78X39X10</v>
      </c>
      <c r="F160" s="16" t="str">
        <f t="shared" si="455"/>
        <v>SFG-FRBNET-BOR-78X39X10</v>
      </c>
      <c r="G160" s="16" t="str">
        <f t="shared" si="455"/>
        <v>Restonic Hotel Motel Bonnell ET Border 78X39X10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5" t="s">
        <v>2232</v>
      </c>
      <c r="R160" s="35" t="s">
        <v>2233</v>
      </c>
      <c r="S160" s="35" t="s">
        <v>25</v>
      </c>
      <c r="T160" s="36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40"/>
        <v>78X39X10</v>
      </c>
      <c r="Y160" s="30" t="str">
        <f t="shared" si="441"/>
        <v>78</v>
      </c>
      <c r="Z160" s="30" t="str">
        <f t="shared" si="442"/>
        <v>39</v>
      </c>
      <c r="AA160" s="30" t="str">
        <f t="shared" si="443"/>
        <v>10</v>
      </c>
      <c r="AB160" s="19" t="str">
        <f t="shared" ref="AB160:AC160" si="456">AB159</f>
        <v>78</v>
      </c>
      <c r="AC160" s="19" t="str">
        <f t="shared" si="456"/>
        <v>39</v>
      </c>
      <c r="AF160" s="21">
        <f t="shared" si="447"/>
        <v>1</v>
      </c>
      <c r="AG160">
        <f>VLOOKUP(Q160,'Rm-feb-24'!B:P,15,0)</f>
        <v>1.7318</v>
      </c>
      <c r="AH160" s="19">
        <f t="shared" si="435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37">
        <f t="shared" ref="AS160:AT160" si="457">AS159</f>
        <v>147.97999999999999</v>
      </c>
      <c r="AT160" s="31">
        <f t="shared" si="457"/>
        <v>167</v>
      </c>
    </row>
    <row r="161" spans="1:46">
      <c r="A161" s="38">
        <v>7</v>
      </c>
      <c r="B161" s="15">
        <f t="shared" ref="B161:G161" si="458">B160</f>
        <v>18</v>
      </c>
      <c r="C161" s="15" t="str">
        <f t="shared" si="458"/>
        <v>28.03.2024</v>
      </c>
      <c r="D161" s="16" t="str">
        <f t="shared" si="458"/>
        <v>SFG-FRBNET-BOR-78X39X10</v>
      </c>
      <c r="E161" s="16" t="str">
        <f t="shared" si="458"/>
        <v>Restonic Hotel Motel Bonnell ET Border 78X39X10</v>
      </c>
      <c r="F161" s="16" t="str">
        <f t="shared" si="458"/>
        <v>SFG-FRBNET-BOR-78X39X10</v>
      </c>
      <c r="G161" s="16" t="str">
        <f t="shared" si="458"/>
        <v>Restonic Hotel Motel Bonnell ET Border 78X39X10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5" t="s">
        <v>18738</v>
      </c>
      <c r="R161" s="35" t="s">
        <v>34277</v>
      </c>
      <c r="S161" s="35" t="s">
        <v>192</v>
      </c>
      <c r="T161" s="36">
        <v>0.92</v>
      </c>
      <c r="U161" s="16" t="s">
        <v>2292</v>
      </c>
      <c r="V161" s="16" t="s">
        <v>2276</v>
      </c>
      <c r="W161" s="16" t="s">
        <v>2295</v>
      </c>
      <c r="X161" s="29" t="str">
        <f t="shared" si="440"/>
        <v>78X39X10</v>
      </c>
      <c r="Y161" s="30" t="str">
        <f t="shared" si="441"/>
        <v>78</v>
      </c>
      <c r="Z161" s="30" t="str">
        <f t="shared" si="442"/>
        <v>39</v>
      </c>
      <c r="AA161" s="30" t="str">
        <f t="shared" si="443"/>
        <v>10</v>
      </c>
      <c r="AB161" s="19" t="str">
        <f t="shared" ref="AB161:AC161" si="459">AB160</f>
        <v>78</v>
      </c>
      <c r="AC161" s="19" t="str">
        <f t="shared" si="459"/>
        <v>39</v>
      </c>
      <c r="AF161" s="21">
        <f t="shared" si="447"/>
        <v>0.92</v>
      </c>
      <c r="AG161" s="25">
        <f>VLOOKUP(Q161,'SFG-RM'!A:B,2,0)</f>
        <v>9.3094552894011979</v>
      </c>
      <c r="AH161" s="19">
        <f t="shared" si="435"/>
        <v>8.5646988662491026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37">
        <f t="shared" ref="AS161:AT161" si="460">AS160</f>
        <v>147.97999999999999</v>
      </c>
      <c r="AT161" s="31">
        <f t="shared" si="460"/>
        <v>167</v>
      </c>
    </row>
    <row r="162" spans="1:46">
      <c r="A162" s="38">
        <v>8</v>
      </c>
      <c r="B162" s="15">
        <f t="shared" ref="B162:G162" si="461">B161</f>
        <v>18</v>
      </c>
      <c r="C162" s="15" t="str">
        <f t="shared" si="461"/>
        <v>28.03.2024</v>
      </c>
      <c r="D162" s="16" t="str">
        <f t="shared" si="461"/>
        <v>SFG-FRBNET-BOR-78X39X10</v>
      </c>
      <c r="E162" s="16" t="str">
        <f t="shared" si="461"/>
        <v>Restonic Hotel Motel Bonnell ET Border 78X39X10</v>
      </c>
      <c r="F162" s="16" t="str">
        <f t="shared" si="461"/>
        <v>SFG-FRBNET-BOR-78X39X10</v>
      </c>
      <c r="G162" s="16" t="str">
        <f t="shared" si="461"/>
        <v>Restonic Hotel Motel Bonnell ET Border 78X39X10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5" t="s">
        <v>1479</v>
      </c>
      <c r="R162" s="35" t="s">
        <v>1480</v>
      </c>
      <c r="S162" s="35" t="s">
        <v>165</v>
      </c>
      <c r="T162" s="36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40"/>
        <v>78X39X10</v>
      </c>
      <c r="Y162" s="30" t="str">
        <f t="shared" si="441"/>
        <v>78</v>
      </c>
      <c r="Z162" s="30" t="str">
        <f t="shared" si="442"/>
        <v>39</v>
      </c>
      <c r="AA162" s="30" t="str">
        <f t="shared" si="443"/>
        <v>10</v>
      </c>
      <c r="AB162" s="19" t="str">
        <f t="shared" ref="AB162:AC162" si="462">AB161</f>
        <v>78</v>
      </c>
      <c r="AC162" s="19" t="str">
        <f t="shared" si="462"/>
        <v>39</v>
      </c>
      <c r="AF162" s="21">
        <f t="shared" si="447"/>
        <v>2</v>
      </c>
      <c r="AG162">
        <f>VLOOKUP(Q162,'Rm-feb-24'!B:P,15,0)</f>
        <v>4.6721000000000004</v>
      </c>
      <c r="AH162" s="19">
        <f t="shared" si="435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37">
        <f t="shared" ref="AS162:AT162" si="463">AS161</f>
        <v>147.97999999999999</v>
      </c>
      <c r="AT162" s="31">
        <f t="shared" si="463"/>
        <v>167</v>
      </c>
    </row>
    <row r="164" spans="1:46">
      <c r="A164" s="38">
        <v>1</v>
      </c>
      <c r="B164" s="15"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SFG-FRBNET-BOR-78X45X10</v>
      </c>
      <c r="G164" s="16" t="str">
        <f>E164</f>
        <v>Restonic Hotel Motel Bonnell ET Border 78X45X10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5" t="s">
        <v>1659</v>
      </c>
      <c r="R164" s="35" t="s">
        <v>1660</v>
      </c>
      <c r="S164" s="35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78X45X10</v>
      </c>
      <c r="Y164" s="30" t="str">
        <f>LEFT(X164,2)</f>
        <v>78</v>
      </c>
      <c r="Z164" s="30" t="str">
        <f>MID(X164,4,2)</f>
        <v>45</v>
      </c>
      <c r="AA164" s="30" t="str">
        <f>RIGHT(X164,2)</f>
        <v>10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64">AF164*AG164</f>
        <v>0.129439688</v>
      </c>
      <c r="AI164" s="46">
        <f>SUM(AH164:AH171)</f>
        <v>154.1022115619991</v>
      </c>
      <c r="AJ164" s="46">
        <f>ROUND(AI164,3)</f>
        <v>154.102</v>
      </c>
      <c r="AK164" s="46">
        <f>AJ164</f>
        <v>154.102</v>
      </c>
      <c r="AL164" s="46">
        <f>+AK164+AQ164</f>
        <v>173.17196839800002</v>
      </c>
      <c r="AM164" s="46">
        <f>+SUM(((AK164*3%*18%)))</f>
        <v>0.83215079999999997</v>
      </c>
      <c r="AN164" s="46">
        <f t="shared" ref="AN164" si="465">+SUM(((AK164*14.33%*53%)))</f>
        <v>11.703892798000002</v>
      </c>
      <c r="AO164" s="46">
        <f t="shared" ref="AO164" si="466">+SUM(((AK164*5.92%*53%)))</f>
        <v>4.835104352000001</v>
      </c>
      <c r="AP164" s="46">
        <f t="shared" ref="AP164" si="467">+SUM(((AK164*2.08%*53%)))</f>
        <v>1.698820448</v>
      </c>
      <c r="AQ164" s="46">
        <f>SUM(AM164:AP164)</f>
        <v>19.069968398000004</v>
      </c>
      <c r="AR164" s="47">
        <f>ROUNDUP(AL164,0)</f>
        <v>174</v>
      </c>
      <c r="AS164" s="37">
        <f>AK164</f>
        <v>154.102</v>
      </c>
      <c r="AT164" s="31">
        <f>AR164</f>
        <v>174</v>
      </c>
    </row>
    <row r="165" spans="1:46">
      <c r="A165" s="38">
        <v>2</v>
      </c>
      <c r="B165" s="15">
        <f t="shared" ref="B165:G165" si="468">B164</f>
        <v>19</v>
      </c>
      <c r="C165" s="15" t="str">
        <f t="shared" si="468"/>
        <v>28.03.2024</v>
      </c>
      <c r="D165" s="16" t="str">
        <f t="shared" si="468"/>
        <v>SFG-FRBNET-BOR-78X45X10</v>
      </c>
      <c r="E165" s="16" t="str">
        <f t="shared" si="468"/>
        <v>Restonic Hotel Motel Bonnell ET Border 78X45X10</v>
      </c>
      <c r="F165" s="16" t="str">
        <f t="shared" si="468"/>
        <v>SFG-FRBNET-BOR-78X45X10</v>
      </c>
      <c r="G165" s="16" t="str">
        <f t="shared" si="468"/>
        <v>Restonic Hotel Motel Bonnell ET Border 78X45X10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5" t="s">
        <v>698</v>
      </c>
      <c r="R165" s="35" t="s">
        <v>699</v>
      </c>
      <c r="S165" s="35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69">RIGHT(D165,8)</f>
        <v>78X45X10</v>
      </c>
      <c r="Y165" s="30" t="str">
        <f t="shared" ref="Y165:Y171" si="470">LEFT(X165,2)</f>
        <v>78</v>
      </c>
      <c r="Z165" s="30" t="str">
        <f t="shared" ref="Z165:Z171" si="471">MID(X165,4,2)</f>
        <v>45</v>
      </c>
      <c r="AA165" s="30" t="str">
        <f t="shared" ref="AA165:AA171" si="472">RIGHT(X165,2)</f>
        <v>10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64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37">
        <f t="shared" ref="AS165:AT165" si="473">AS164</f>
        <v>154.102</v>
      </c>
      <c r="AT165" s="31">
        <f t="shared" si="473"/>
        <v>174</v>
      </c>
    </row>
    <row r="166" spans="1:46">
      <c r="A166" s="38">
        <v>3</v>
      </c>
      <c r="B166" s="15">
        <f t="shared" ref="B166:G166" si="474">B165</f>
        <v>19</v>
      </c>
      <c r="C166" s="15" t="str">
        <f t="shared" si="474"/>
        <v>28.03.2024</v>
      </c>
      <c r="D166" s="16" t="str">
        <f t="shared" si="474"/>
        <v>SFG-FRBNET-BOR-78X45X10</v>
      </c>
      <c r="E166" s="16" t="str">
        <f t="shared" si="474"/>
        <v>Restonic Hotel Motel Bonnell ET Border 78X45X10</v>
      </c>
      <c r="F166" s="16" t="str">
        <f t="shared" si="474"/>
        <v>SFG-FRBNET-BOR-78X45X10</v>
      </c>
      <c r="G166" s="16" t="str">
        <f t="shared" si="474"/>
        <v>Restonic Hotel Motel Bonnell ET Border 78X45X10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5" t="s">
        <v>18712</v>
      </c>
      <c r="R166" s="35" t="s">
        <v>34279</v>
      </c>
      <c r="S166" s="35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69"/>
        <v>78X45X10</v>
      </c>
      <c r="Y166" s="30" t="str">
        <f t="shared" si="470"/>
        <v>78</v>
      </c>
      <c r="Z166" s="30" t="str">
        <f t="shared" si="471"/>
        <v>45</v>
      </c>
      <c r="AA166" s="30" t="str">
        <f t="shared" si="472"/>
        <v>10</v>
      </c>
      <c r="AB166" s="19" t="str">
        <f t="shared" ref="AB166:AC166" si="475">AB165</f>
        <v>78</v>
      </c>
      <c r="AC166" s="19" t="str">
        <f t="shared" si="475"/>
        <v>45</v>
      </c>
      <c r="AD166" s="20">
        <f>ROUNDUP(((((AB166+AC166)*2)+3)*0.0254),3)</f>
        <v>6.3250000000000002</v>
      </c>
      <c r="AF166" s="21">
        <f t="shared" ref="AF166:AF171" si="476">T166</f>
        <v>6.3250000000000002</v>
      </c>
      <c r="AG166" s="25">
        <f>VLOOKUP(Q166,'SFG-RM'!A:B,2,0)</f>
        <v>20.07128427</v>
      </c>
      <c r="AH166" s="19">
        <f t="shared" si="464"/>
        <v>126.95087300775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37">
        <f t="shared" ref="AS166:AT166" si="477">AS165</f>
        <v>154.102</v>
      </c>
      <c r="AT166" s="31">
        <f t="shared" si="477"/>
        <v>174</v>
      </c>
    </row>
    <row r="167" spans="1:46">
      <c r="A167" s="38">
        <v>4</v>
      </c>
      <c r="B167" s="15">
        <f t="shared" ref="B167:G167" si="478">B166</f>
        <v>19</v>
      </c>
      <c r="C167" s="15" t="str">
        <f t="shared" si="478"/>
        <v>28.03.2024</v>
      </c>
      <c r="D167" s="16" t="str">
        <f t="shared" si="478"/>
        <v>SFG-FRBNET-BOR-78X45X10</v>
      </c>
      <c r="E167" s="16" t="str">
        <f t="shared" si="478"/>
        <v>Restonic Hotel Motel Bonnell ET Border 78X45X10</v>
      </c>
      <c r="F167" s="16" t="str">
        <f t="shared" si="478"/>
        <v>SFG-FRBNET-BOR-78X45X10</v>
      </c>
      <c r="G167" s="16" t="str">
        <f t="shared" si="478"/>
        <v>Restonic Hotel Motel Bonnell ET Border 78X45X10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5" t="s">
        <v>1964</v>
      </c>
      <c r="R167" s="35" t="s">
        <v>1965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69"/>
        <v>78X45X10</v>
      </c>
      <c r="Y167" s="30" t="str">
        <f t="shared" si="470"/>
        <v>78</v>
      </c>
      <c r="Z167" s="30" t="str">
        <f t="shared" si="471"/>
        <v>45</v>
      </c>
      <c r="AA167" s="30" t="str">
        <f t="shared" si="472"/>
        <v>10</v>
      </c>
      <c r="AB167" s="19" t="str">
        <f t="shared" ref="AB167:AC167" si="479">AB166</f>
        <v>78</v>
      </c>
      <c r="AC167" s="19" t="str">
        <f t="shared" si="479"/>
        <v>45</v>
      </c>
      <c r="AD167" s="20">
        <f>ROUNDUP(((((72+30)*2)+3)*0.0254),3)</f>
        <v>5.258</v>
      </c>
      <c r="AF167" s="21">
        <f t="shared" si="476"/>
        <v>1</v>
      </c>
      <c r="AG167">
        <f>VLOOKUP(Q167,'Rm-feb-24'!B:P,15,0)</f>
        <v>5.9957000000000003</v>
      </c>
      <c r="AH167" s="19">
        <f t="shared" si="464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37">
        <f t="shared" ref="AS167:AT167" si="480">AS166</f>
        <v>154.102</v>
      </c>
      <c r="AT167" s="31">
        <f t="shared" si="480"/>
        <v>174</v>
      </c>
    </row>
    <row r="168" spans="1:46">
      <c r="A168" s="38">
        <v>5</v>
      </c>
      <c r="B168" s="15">
        <f t="shared" ref="B168:G168" si="481">B167</f>
        <v>19</v>
      </c>
      <c r="C168" s="15" t="str">
        <f t="shared" si="481"/>
        <v>28.03.2024</v>
      </c>
      <c r="D168" s="16" t="str">
        <f t="shared" si="481"/>
        <v>SFG-FRBNET-BOR-78X45X10</v>
      </c>
      <c r="E168" s="16" t="str">
        <f t="shared" si="481"/>
        <v>Restonic Hotel Motel Bonnell ET Border 78X45X10</v>
      </c>
      <c r="F168" s="16" t="str">
        <f t="shared" si="481"/>
        <v>SFG-FRBNET-BOR-78X45X10</v>
      </c>
      <c r="G168" s="16" t="str">
        <f t="shared" si="481"/>
        <v>Restonic Hotel Motel Bonnell ET Border 78X45X10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5" t="s">
        <v>459</v>
      </c>
      <c r="R168" s="35" t="s">
        <v>460</v>
      </c>
      <c r="S168" s="35" t="s">
        <v>25</v>
      </c>
      <c r="T168" s="36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69"/>
        <v>78X45X10</v>
      </c>
      <c r="Y168" s="30" t="str">
        <f t="shared" si="470"/>
        <v>78</v>
      </c>
      <c r="Z168" s="30" t="str">
        <f t="shared" si="471"/>
        <v>45</v>
      </c>
      <c r="AA168" s="30" t="str">
        <f t="shared" si="472"/>
        <v>10</v>
      </c>
      <c r="AB168" s="19" t="str">
        <f t="shared" ref="AB168:AC168" si="482">AB167</f>
        <v>78</v>
      </c>
      <c r="AC168" s="19" t="str">
        <f t="shared" si="482"/>
        <v>45</v>
      </c>
      <c r="AF168" s="21">
        <f t="shared" si="476"/>
        <v>1</v>
      </c>
      <c r="AG168">
        <f>VLOOKUP(Q168,'Rm-feb-24'!B:P,15,0)</f>
        <v>1.3274999999999999</v>
      </c>
      <c r="AH168" s="19">
        <f t="shared" si="464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37">
        <f t="shared" ref="AS168:AT168" si="483">AS167</f>
        <v>154.102</v>
      </c>
      <c r="AT168" s="31">
        <f t="shared" si="483"/>
        <v>174</v>
      </c>
    </row>
    <row r="169" spans="1:46">
      <c r="A169" s="38">
        <v>6</v>
      </c>
      <c r="B169" s="15">
        <f t="shared" ref="B169:G169" si="484">B168</f>
        <v>19</v>
      </c>
      <c r="C169" s="15" t="str">
        <f t="shared" si="484"/>
        <v>28.03.2024</v>
      </c>
      <c r="D169" s="16" t="str">
        <f t="shared" si="484"/>
        <v>SFG-FRBNET-BOR-78X45X10</v>
      </c>
      <c r="E169" s="16" t="str">
        <f t="shared" si="484"/>
        <v>Restonic Hotel Motel Bonnell ET Border 78X45X10</v>
      </c>
      <c r="F169" s="16" t="str">
        <f t="shared" si="484"/>
        <v>SFG-FRBNET-BOR-78X45X10</v>
      </c>
      <c r="G169" s="16" t="str">
        <f t="shared" si="484"/>
        <v>Restonic Hotel Motel Bonnell ET Border 78X45X10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5" t="s">
        <v>2232</v>
      </c>
      <c r="R169" s="35" t="s">
        <v>2233</v>
      </c>
      <c r="S169" s="35" t="s">
        <v>25</v>
      </c>
      <c r="T169" s="36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69"/>
        <v>78X45X10</v>
      </c>
      <c r="Y169" s="30" t="str">
        <f t="shared" si="470"/>
        <v>78</v>
      </c>
      <c r="Z169" s="30" t="str">
        <f t="shared" si="471"/>
        <v>45</v>
      </c>
      <c r="AA169" s="30" t="str">
        <f t="shared" si="472"/>
        <v>10</v>
      </c>
      <c r="AB169" s="19" t="str">
        <f t="shared" ref="AB169:AC169" si="485">AB168</f>
        <v>78</v>
      </c>
      <c r="AC169" s="19" t="str">
        <f t="shared" si="485"/>
        <v>45</v>
      </c>
      <c r="AF169" s="21">
        <f t="shared" si="476"/>
        <v>1</v>
      </c>
      <c r="AG169">
        <f>VLOOKUP(Q169,'Rm-feb-24'!B:P,15,0)</f>
        <v>1.7318</v>
      </c>
      <c r="AH169" s="19">
        <f t="shared" si="464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37">
        <f t="shared" ref="AS169:AT169" si="486">AS168</f>
        <v>154.102</v>
      </c>
      <c r="AT169" s="31">
        <f t="shared" si="486"/>
        <v>174</v>
      </c>
    </row>
    <row r="170" spans="1:46">
      <c r="A170" s="38">
        <v>7</v>
      </c>
      <c r="B170" s="15">
        <f t="shared" ref="B170:G170" si="487">B169</f>
        <v>19</v>
      </c>
      <c r="C170" s="15" t="str">
        <f t="shared" si="487"/>
        <v>28.03.2024</v>
      </c>
      <c r="D170" s="16" t="str">
        <f t="shared" si="487"/>
        <v>SFG-FRBNET-BOR-78X45X10</v>
      </c>
      <c r="E170" s="16" t="str">
        <f t="shared" si="487"/>
        <v>Restonic Hotel Motel Bonnell ET Border 78X45X10</v>
      </c>
      <c r="F170" s="16" t="str">
        <f t="shared" si="487"/>
        <v>SFG-FRBNET-BOR-78X45X10</v>
      </c>
      <c r="G170" s="16" t="str">
        <f t="shared" si="487"/>
        <v>Restonic Hotel Motel Bonnell ET Border 78X45X10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5" t="s">
        <v>18738</v>
      </c>
      <c r="R170" s="35" t="s">
        <v>34277</v>
      </c>
      <c r="S170" s="35" t="s">
        <v>192</v>
      </c>
      <c r="T170" s="36">
        <v>0.92</v>
      </c>
      <c r="U170" s="16" t="s">
        <v>2292</v>
      </c>
      <c r="V170" s="16" t="s">
        <v>2276</v>
      </c>
      <c r="W170" s="16" t="s">
        <v>2295</v>
      </c>
      <c r="X170" s="29" t="str">
        <f t="shared" si="469"/>
        <v>78X45X10</v>
      </c>
      <c r="Y170" s="30" t="str">
        <f t="shared" si="470"/>
        <v>78</v>
      </c>
      <c r="Z170" s="30" t="str">
        <f t="shared" si="471"/>
        <v>45</v>
      </c>
      <c r="AA170" s="30" t="str">
        <f t="shared" si="472"/>
        <v>10</v>
      </c>
      <c r="AB170" s="19" t="str">
        <f t="shared" ref="AB170:AC170" si="488">AB169</f>
        <v>78</v>
      </c>
      <c r="AC170" s="19" t="str">
        <f t="shared" si="488"/>
        <v>45</v>
      </c>
      <c r="AF170" s="21">
        <f t="shared" si="476"/>
        <v>0.92</v>
      </c>
      <c r="AG170" s="25">
        <f>VLOOKUP(Q170,'SFG-RM'!A:B,2,0)</f>
        <v>9.3094552894011979</v>
      </c>
      <c r="AH170" s="19">
        <f t="shared" si="464"/>
        <v>8.5646988662491026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37">
        <f t="shared" ref="AS170:AT170" si="489">AS169</f>
        <v>154.102</v>
      </c>
      <c r="AT170" s="31">
        <f t="shared" si="489"/>
        <v>174</v>
      </c>
    </row>
    <row r="171" spans="1:46">
      <c r="A171" s="38">
        <v>8</v>
      </c>
      <c r="B171" s="15">
        <f t="shared" ref="B171:G171" si="490">B170</f>
        <v>19</v>
      </c>
      <c r="C171" s="15" t="str">
        <f t="shared" si="490"/>
        <v>28.03.2024</v>
      </c>
      <c r="D171" s="16" t="str">
        <f t="shared" si="490"/>
        <v>SFG-FRBNET-BOR-78X45X10</v>
      </c>
      <c r="E171" s="16" t="str">
        <f t="shared" si="490"/>
        <v>Restonic Hotel Motel Bonnell ET Border 78X45X10</v>
      </c>
      <c r="F171" s="16" t="str">
        <f t="shared" si="490"/>
        <v>SFG-FRBNET-BOR-78X45X10</v>
      </c>
      <c r="G171" s="16" t="str">
        <f t="shared" si="490"/>
        <v>Restonic Hotel Motel Bonnell ET Border 78X45X10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5" t="s">
        <v>1479</v>
      </c>
      <c r="R171" s="35" t="s">
        <v>1480</v>
      </c>
      <c r="S171" s="35" t="s">
        <v>165</v>
      </c>
      <c r="T171" s="36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69"/>
        <v>78X45X10</v>
      </c>
      <c r="Y171" s="30" t="str">
        <f t="shared" si="470"/>
        <v>78</v>
      </c>
      <c r="Z171" s="30" t="str">
        <f t="shared" si="471"/>
        <v>45</v>
      </c>
      <c r="AA171" s="30" t="str">
        <f t="shared" si="472"/>
        <v>10</v>
      </c>
      <c r="AB171" s="19" t="str">
        <f t="shared" ref="AB171:AC171" si="491">AB170</f>
        <v>78</v>
      </c>
      <c r="AC171" s="19" t="str">
        <f t="shared" si="491"/>
        <v>45</v>
      </c>
      <c r="AF171" s="21">
        <f t="shared" si="476"/>
        <v>2</v>
      </c>
      <c r="AG171">
        <f>VLOOKUP(Q171,'Rm-feb-24'!B:P,15,0)</f>
        <v>4.6721000000000004</v>
      </c>
      <c r="AH171" s="19">
        <f t="shared" si="464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37">
        <f t="shared" ref="AS171:AT171" si="492">AS170</f>
        <v>154.102</v>
      </c>
      <c r="AT171" s="31">
        <f t="shared" si="492"/>
        <v>174</v>
      </c>
    </row>
    <row r="173" spans="1:46">
      <c r="A173" s="38">
        <v>1</v>
      </c>
      <c r="B173" s="15"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SFG-FRBNET-BOR-78X51X10</v>
      </c>
      <c r="G173" s="16" t="str">
        <f>E173</f>
        <v>Restonic Hotel Motel Bonnell ET Border 78X51X10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5" t="s">
        <v>1659</v>
      </c>
      <c r="R173" s="35" t="s">
        <v>1660</v>
      </c>
      <c r="S173" s="35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78X51X10</v>
      </c>
      <c r="Y173" s="30" t="str">
        <f>LEFT(X173,2)</f>
        <v>78</v>
      </c>
      <c r="Z173" s="30" t="str">
        <f>MID(X173,4,2)</f>
        <v>51</v>
      </c>
      <c r="AA173" s="30" t="str">
        <f>RIGHT(X173,2)</f>
        <v>10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93">AF173*AG173</f>
        <v>0.129439688</v>
      </c>
      <c r="AI173" s="46">
        <f>SUM(AH173:AH180)</f>
        <v>160.22395326434909</v>
      </c>
      <c r="AJ173" s="46">
        <f>ROUND(AI173,3)</f>
        <v>160.22399999999999</v>
      </c>
      <c r="AK173" s="46">
        <f>AJ173</f>
        <v>160.22399999999999</v>
      </c>
      <c r="AL173" s="46">
        <f>+AK173+AQ173</f>
        <v>180.05155977599998</v>
      </c>
      <c r="AM173" s="46">
        <f>+SUM(((AK173*3%*18%)))</f>
        <v>0.86520959999999991</v>
      </c>
      <c r="AN173" s="46">
        <f t="shared" ref="AN173" si="494">+SUM(((AK173*14.33%*53%)))</f>
        <v>12.168852576000001</v>
      </c>
      <c r="AO173" s="46">
        <f t="shared" ref="AO173" si="495">+SUM(((AK173*5.92%*53%)))</f>
        <v>5.0271882239999997</v>
      </c>
      <c r="AP173" s="46">
        <f t="shared" ref="AP173" si="496">+SUM(((AK173*2.08%*53%)))</f>
        <v>1.7663093759999999</v>
      </c>
      <c r="AQ173" s="46">
        <f>SUM(AM173:AP173)</f>
        <v>19.827559775999998</v>
      </c>
      <c r="AR173" s="47">
        <f>ROUNDUP(AL173,0)</f>
        <v>181</v>
      </c>
      <c r="AS173" s="37">
        <f>AK173</f>
        <v>160.22399999999999</v>
      </c>
      <c r="AT173" s="31">
        <f>AR173</f>
        <v>181</v>
      </c>
    </row>
    <row r="174" spans="1:46">
      <c r="A174" s="38">
        <v>2</v>
      </c>
      <c r="B174" s="15">
        <f t="shared" ref="B174:G174" si="497">B173</f>
        <v>20</v>
      </c>
      <c r="C174" s="15" t="str">
        <f t="shared" si="497"/>
        <v>28.03.2024</v>
      </c>
      <c r="D174" s="16" t="str">
        <f t="shared" si="497"/>
        <v>SFG-FRBNET-BOR-78X51X10</v>
      </c>
      <c r="E174" s="16" t="str">
        <f t="shared" si="497"/>
        <v>Restonic Hotel Motel Bonnell ET Border 78X51X10</v>
      </c>
      <c r="F174" s="16" t="str">
        <f t="shared" si="497"/>
        <v>SFG-FRBNET-BOR-78X51X10</v>
      </c>
      <c r="G174" s="16" t="str">
        <f t="shared" si="497"/>
        <v>Restonic Hotel Motel Bonnell ET Border 78X51X10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5" t="s">
        <v>698</v>
      </c>
      <c r="R174" s="35" t="s">
        <v>699</v>
      </c>
      <c r="S174" s="35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98">RIGHT(D174,8)</f>
        <v>78X51X10</v>
      </c>
      <c r="Y174" s="30" t="str">
        <f t="shared" ref="Y174:Y180" si="499">LEFT(X174,2)</f>
        <v>78</v>
      </c>
      <c r="Z174" s="30" t="str">
        <f t="shared" ref="Z174:Z180" si="500">MID(X174,4,2)</f>
        <v>51</v>
      </c>
      <c r="AA174" s="30" t="str">
        <f t="shared" ref="AA174:AA180" si="501">RIGHT(X174,2)</f>
        <v>10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93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37">
        <f t="shared" ref="AS174:AT174" si="502">AS173</f>
        <v>160.22399999999999</v>
      </c>
      <c r="AT174" s="31">
        <f t="shared" si="502"/>
        <v>181</v>
      </c>
    </row>
    <row r="175" spans="1:46">
      <c r="A175" s="38">
        <v>3</v>
      </c>
      <c r="B175" s="15">
        <f t="shared" ref="B175:G175" si="503">B174</f>
        <v>20</v>
      </c>
      <c r="C175" s="15" t="str">
        <f t="shared" si="503"/>
        <v>28.03.2024</v>
      </c>
      <c r="D175" s="16" t="str">
        <f t="shared" si="503"/>
        <v>SFG-FRBNET-BOR-78X51X10</v>
      </c>
      <c r="E175" s="16" t="str">
        <f t="shared" si="503"/>
        <v>Restonic Hotel Motel Bonnell ET Border 78X51X10</v>
      </c>
      <c r="F175" s="16" t="str">
        <f t="shared" si="503"/>
        <v>SFG-FRBNET-BOR-78X51X10</v>
      </c>
      <c r="G175" s="16" t="str">
        <f t="shared" si="503"/>
        <v>Restonic Hotel Motel Bonnell ET Border 78X51X10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5" t="s">
        <v>18712</v>
      </c>
      <c r="R175" s="35" t="s">
        <v>34279</v>
      </c>
      <c r="S175" s="35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98"/>
        <v>78X51X10</v>
      </c>
      <c r="Y175" s="30" t="str">
        <f t="shared" si="499"/>
        <v>78</v>
      </c>
      <c r="Z175" s="30" t="str">
        <f t="shared" si="500"/>
        <v>51</v>
      </c>
      <c r="AA175" s="30" t="str">
        <f t="shared" si="501"/>
        <v>10</v>
      </c>
      <c r="AB175" s="19" t="str">
        <f t="shared" ref="AB175:AC175" si="504">AB174</f>
        <v>78</v>
      </c>
      <c r="AC175" s="19" t="str">
        <f t="shared" si="504"/>
        <v>51</v>
      </c>
      <c r="AD175" s="20">
        <f>ROUNDUP(((((AB175+AC175)*2)+3)*0.0254),3)</f>
        <v>6.63</v>
      </c>
      <c r="AF175" s="21">
        <f t="shared" ref="AF175:AF180" si="505">T175</f>
        <v>6.63</v>
      </c>
      <c r="AG175" s="25">
        <f>VLOOKUP(Q175,'SFG-RM'!A:B,2,0)</f>
        <v>20.07128427</v>
      </c>
      <c r="AH175" s="19">
        <f t="shared" si="493"/>
        <v>133.0726147101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37">
        <f t="shared" ref="AS175:AT175" si="506">AS174</f>
        <v>160.22399999999999</v>
      </c>
      <c r="AT175" s="31">
        <f t="shared" si="506"/>
        <v>181</v>
      </c>
    </row>
    <row r="176" spans="1:46">
      <c r="A176" s="38">
        <v>4</v>
      </c>
      <c r="B176" s="15">
        <f t="shared" ref="B176:G176" si="507">B175</f>
        <v>20</v>
      </c>
      <c r="C176" s="15" t="str">
        <f t="shared" si="507"/>
        <v>28.03.2024</v>
      </c>
      <c r="D176" s="16" t="str">
        <f t="shared" si="507"/>
        <v>SFG-FRBNET-BOR-78X51X10</v>
      </c>
      <c r="E176" s="16" t="str">
        <f t="shared" si="507"/>
        <v>Restonic Hotel Motel Bonnell ET Border 78X51X10</v>
      </c>
      <c r="F176" s="16" t="str">
        <f t="shared" si="507"/>
        <v>SFG-FRBNET-BOR-78X51X10</v>
      </c>
      <c r="G176" s="16" t="str">
        <f t="shared" si="507"/>
        <v>Restonic Hotel Motel Bonnell ET Border 78X51X10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5" t="s">
        <v>1964</v>
      </c>
      <c r="R176" s="35" t="s">
        <v>1965</v>
      </c>
      <c r="S176" s="35" t="s">
        <v>25</v>
      </c>
      <c r="T176" s="36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98"/>
        <v>78X51X10</v>
      </c>
      <c r="Y176" s="30" t="str">
        <f t="shared" si="499"/>
        <v>78</v>
      </c>
      <c r="Z176" s="30" t="str">
        <f t="shared" si="500"/>
        <v>51</v>
      </c>
      <c r="AA176" s="30" t="str">
        <f t="shared" si="501"/>
        <v>10</v>
      </c>
      <c r="AB176" s="19" t="str">
        <f t="shared" ref="AB176:AC176" si="508">AB175</f>
        <v>78</v>
      </c>
      <c r="AC176" s="19" t="str">
        <f t="shared" si="508"/>
        <v>51</v>
      </c>
      <c r="AD176" s="20">
        <f>ROUNDUP(((((72+30)*2)+3)*0.0254),3)</f>
        <v>5.258</v>
      </c>
      <c r="AF176" s="21">
        <f t="shared" si="505"/>
        <v>1</v>
      </c>
      <c r="AG176">
        <f>VLOOKUP(Q176,'Rm-feb-24'!B:P,15,0)</f>
        <v>5.9957000000000003</v>
      </c>
      <c r="AH176" s="19">
        <f t="shared" si="493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37">
        <f t="shared" ref="AS176:AT176" si="509">AS175</f>
        <v>160.22399999999999</v>
      </c>
      <c r="AT176" s="31">
        <f t="shared" si="509"/>
        <v>181</v>
      </c>
    </row>
    <row r="177" spans="1:46">
      <c r="A177" s="38">
        <v>5</v>
      </c>
      <c r="B177" s="15">
        <f t="shared" ref="B177:G177" si="510">B176</f>
        <v>20</v>
      </c>
      <c r="C177" s="15" t="str">
        <f t="shared" si="510"/>
        <v>28.03.2024</v>
      </c>
      <c r="D177" s="16" t="str">
        <f t="shared" si="510"/>
        <v>SFG-FRBNET-BOR-78X51X10</v>
      </c>
      <c r="E177" s="16" t="str">
        <f t="shared" si="510"/>
        <v>Restonic Hotel Motel Bonnell ET Border 78X51X10</v>
      </c>
      <c r="F177" s="16" t="str">
        <f t="shared" si="510"/>
        <v>SFG-FRBNET-BOR-78X51X10</v>
      </c>
      <c r="G177" s="16" t="str">
        <f t="shared" si="510"/>
        <v>Restonic Hotel Motel Bonnell ET Border 78X51X10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5" t="s">
        <v>459</v>
      </c>
      <c r="R177" s="35" t="s">
        <v>460</v>
      </c>
      <c r="S177" s="35" t="s">
        <v>25</v>
      </c>
      <c r="T177" s="36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98"/>
        <v>78X51X10</v>
      </c>
      <c r="Y177" s="30" t="str">
        <f t="shared" si="499"/>
        <v>78</v>
      </c>
      <c r="Z177" s="30" t="str">
        <f t="shared" si="500"/>
        <v>51</v>
      </c>
      <c r="AA177" s="30" t="str">
        <f t="shared" si="501"/>
        <v>10</v>
      </c>
      <c r="AB177" s="19" t="str">
        <f t="shared" ref="AB177:AC177" si="511">AB176</f>
        <v>78</v>
      </c>
      <c r="AC177" s="19" t="str">
        <f t="shared" si="511"/>
        <v>51</v>
      </c>
      <c r="AF177" s="21">
        <f t="shared" si="505"/>
        <v>1</v>
      </c>
      <c r="AG177">
        <f>VLOOKUP(Q177,'Rm-feb-24'!B:P,15,0)</f>
        <v>1.3274999999999999</v>
      </c>
      <c r="AH177" s="19">
        <f t="shared" si="493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37">
        <f t="shared" ref="AS177:AT177" si="512">AS176</f>
        <v>160.22399999999999</v>
      </c>
      <c r="AT177" s="31">
        <f t="shared" si="512"/>
        <v>181</v>
      </c>
    </row>
    <row r="178" spans="1:46">
      <c r="A178" s="38">
        <v>6</v>
      </c>
      <c r="B178" s="15">
        <f t="shared" ref="B178:G178" si="513">B177</f>
        <v>20</v>
      </c>
      <c r="C178" s="15" t="str">
        <f t="shared" si="513"/>
        <v>28.03.2024</v>
      </c>
      <c r="D178" s="16" t="str">
        <f t="shared" si="513"/>
        <v>SFG-FRBNET-BOR-78X51X10</v>
      </c>
      <c r="E178" s="16" t="str">
        <f t="shared" si="513"/>
        <v>Restonic Hotel Motel Bonnell ET Border 78X51X10</v>
      </c>
      <c r="F178" s="16" t="str">
        <f t="shared" si="513"/>
        <v>SFG-FRBNET-BOR-78X51X10</v>
      </c>
      <c r="G178" s="16" t="str">
        <f t="shared" si="513"/>
        <v>Restonic Hotel Motel Bonnell ET Border 78X51X10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5" t="s">
        <v>2232</v>
      </c>
      <c r="R178" s="35" t="s">
        <v>2233</v>
      </c>
      <c r="S178" s="35" t="s">
        <v>25</v>
      </c>
      <c r="T178" s="36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98"/>
        <v>78X51X10</v>
      </c>
      <c r="Y178" s="30" t="str">
        <f t="shared" si="499"/>
        <v>78</v>
      </c>
      <c r="Z178" s="30" t="str">
        <f t="shared" si="500"/>
        <v>51</v>
      </c>
      <c r="AA178" s="30" t="str">
        <f t="shared" si="501"/>
        <v>10</v>
      </c>
      <c r="AB178" s="19" t="str">
        <f t="shared" ref="AB178:AC178" si="514">AB177</f>
        <v>78</v>
      </c>
      <c r="AC178" s="19" t="str">
        <f t="shared" si="514"/>
        <v>51</v>
      </c>
      <c r="AF178" s="21">
        <f t="shared" si="505"/>
        <v>1</v>
      </c>
      <c r="AG178">
        <f>VLOOKUP(Q178,'Rm-feb-24'!B:P,15,0)</f>
        <v>1.7318</v>
      </c>
      <c r="AH178" s="19">
        <f t="shared" si="493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37">
        <f t="shared" ref="AS178:AT178" si="515">AS177</f>
        <v>160.22399999999999</v>
      </c>
      <c r="AT178" s="31">
        <f t="shared" si="515"/>
        <v>181</v>
      </c>
    </row>
    <row r="179" spans="1:46">
      <c r="A179" s="38">
        <v>7</v>
      </c>
      <c r="B179" s="15">
        <f t="shared" ref="B179:G179" si="516">B178</f>
        <v>20</v>
      </c>
      <c r="C179" s="15" t="str">
        <f t="shared" si="516"/>
        <v>28.03.2024</v>
      </c>
      <c r="D179" s="16" t="str">
        <f t="shared" si="516"/>
        <v>SFG-FRBNET-BOR-78X51X10</v>
      </c>
      <c r="E179" s="16" t="str">
        <f t="shared" si="516"/>
        <v>Restonic Hotel Motel Bonnell ET Border 78X51X10</v>
      </c>
      <c r="F179" s="16" t="str">
        <f t="shared" si="516"/>
        <v>SFG-FRBNET-BOR-78X51X10</v>
      </c>
      <c r="G179" s="16" t="str">
        <f t="shared" si="516"/>
        <v>Restonic Hotel Motel Bonnell ET Border 78X51X10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5" t="s">
        <v>18738</v>
      </c>
      <c r="R179" s="35" t="s">
        <v>34277</v>
      </c>
      <c r="S179" s="35" t="s">
        <v>192</v>
      </c>
      <c r="T179" s="36">
        <v>0.92</v>
      </c>
      <c r="U179" s="16" t="s">
        <v>2292</v>
      </c>
      <c r="V179" s="16" t="s">
        <v>2276</v>
      </c>
      <c r="W179" s="16" t="s">
        <v>2295</v>
      </c>
      <c r="X179" s="29" t="str">
        <f t="shared" si="498"/>
        <v>78X51X10</v>
      </c>
      <c r="Y179" s="30" t="str">
        <f t="shared" si="499"/>
        <v>78</v>
      </c>
      <c r="Z179" s="30" t="str">
        <f t="shared" si="500"/>
        <v>51</v>
      </c>
      <c r="AA179" s="30" t="str">
        <f t="shared" si="501"/>
        <v>10</v>
      </c>
      <c r="AB179" s="19" t="str">
        <f t="shared" ref="AB179:AC179" si="517">AB178</f>
        <v>78</v>
      </c>
      <c r="AC179" s="19" t="str">
        <f t="shared" si="517"/>
        <v>51</v>
      </c>
      <c r="AF179" s="21">
        <f t="shared" si="505"/>
        <v>0.92</v>
      </c>
      <c r="AG179" s="25">
        <f>VLOOKUP(Q179,'SFG-RM'!A:B,2,0)</f>
        <v>9.3094552894011979</v>
      </c>
      <c r="AH179" s="19">
        <f t="shared" si="493"/>
        <v>8.5646988662491026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37">
        <f t="shared" ref="AS179:AT179" si="518">AS178</f>
        <v>160.22399999999999</v>
      </c>
      <c r="AT179" s="31">
        <f t="shared" si="518"/>
        <v>181</v>
      </c>
    </row>
    <row r="180" spans="1:46">
      <c r="A180" s="38">
        <v>8</v>
      </c>
      <c r="B180" s="15">
        <f t="shared" ref="B180:G180" si="519">B179</f>
        <v>20</v>
      </c>
      <c r="C180" s="15" t="str">
        <f t="shared" si="519"/>
        <v>28.03.2024</v>
      </c>
      <c r="D180" s="16" t="str">
        <f t="shared" si="519"/>
        <v>SFG-FRBNET-BOR-78X51X10</v>
      </c>
      <c r="E180" s="16" t="str">
        <f t="shared" si="519"/>
        <v>Restonic Hotel Motel Bonnell ET Border 78X51X10</v>
      </c>
      <c r="F180" s="16" t="str">
        <f t="shared" si="519"/>
        <v>SFG-FRBNET-BOR-78X51X10</v>
      </c>
      <c r="G180" s="16" t="str">
        <f t="shared" si="519"/>
        <v>Restonic Hotel Motel Bonnell ET Border 78X51X10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5" t="s">
        <v>1479</v>
      </c>
      <c r="R180" s="35" t="s">
        <v>1480</v>
      </c>
      <c r="S180" s="35" t="s">
        <v>165</v>
      </c>
      <c r="T180" s="36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98"/>
        <v>78X51X10</v>
      </c>
      <c r="Y180" s="30" t="str">
        <f t="shared" si="499"/>
        <v>78</v>
      </c>
      <c r="Z180" s="30" t="str">
        <f t="shared" si="500"/>
        <v>51</v>
      </c>
      <c r="AA180" s="30" t="str">
        <f t="shared" si="501"/>
        <v>10</v>
      </c>
      <c r="AB180" s="19" t="str">
        <f t="shared" ref="AB180:AC180" si="520">AB179</f>
        <v>78</v>
      </c>
      <c r="AC180" s="19" t="str">
        <f t="shared" si="520"/>
        <v>51</v>
      </c>
      <c r="AF180" s="21">
        <f t="shared" si="505"/>
        <v>2</v>
      </c>
      <c r="AG180">
        <f>VLOOKUP(Q180,'Rm-feb-24'!B:P,15,0)</f>
        <v>4.6721000000000004</v>
      </c>
      <c r="AH180" s="19">
        <f t="shared" si="493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37">
        <f t="shared" ref="AS180:AT180" si="521">AS179</f>
        <v>160.22399999999999</v>
      </c>
      <c r="AT180" s="31">
        <f t="shared" si="521"/>
        <v>181</v>
      </c>
    </row>
    <row r="182" spans="1:46">
      <c r="A182" s="38">
        <v>1</v>
      </c>
      <c r="B182" s="15"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SFG-FRBNET-BOR-78X54X10</v>
      </c>
      <c r="G182" s="16" t="str">
        <f>E182</f>
        <v>Restonic Hotel Motel Bonnell ET Border 78X54X10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5" t="s">
        <v>1659</v>
      </c>
      <c r="R182" s="35" t="s">
        <v>1660</v>
      </c>
      <c r="S182" s="35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78X54X10</v>
      </c>
      <c r="Y182" s="30" t="str">
        <f>LEFT(X182,2)</f>
        <v>78</v>
      </c>
      <c r="Z182" s="30" t="str">
        <f>MID(X182,4,2)</f>
        <v>54</v>
      </c>
      <c r="AA182" s="30" t="str">
        <f>RIGHT(X182,2)</f>
        <v>10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22">AF182*AG182</f>
        <v>0.129439688</v>
      </c>
      <c r="AI182" s="46">
        <f>SUM(AH182:AH189)</f>
        <v>163.27478847338909</v>
      </c>
      <c r="AJ182" s="46">
        <f>ROUND(AI182,3)</f>
        <v>163.27500000000001</v>
      </c>
      <c r="AK182" s="46">
        <f>AJ182</f>
        <v>163.27500000000001</v>
      </c>
      <c r="AL182" s="46">
        <f>+AK182+AQ182</f>
        <v>183.48011797500001</v>
      </c>
      <c r="AM182" s="46">
        <f>+SUM(((AK182*3%*18%)))</f>
        <v>0.88168499999999994</v>
      </c>
      <c r="AN182" s="46">
        <f t="shared" ref="AN182" si="523">+SUM(((AK182*14.33%*53%)))</f>
        <v>12.400572975000003</v>
      </c>
      <c r="AO182" s="46">
        <f t="shared" ref="AO182" si="524">+SUM(((AK182*5.92%*53%)))</f>
        <v>5.1229164000000011</v>
      </c>
      <c r="AP182" s="46">
        <f t="shared" ref="AP182" si="525">+SUM(((AK182*2.08%*53%)))</f>
        <v>1.7999436</v>
      </c>
      <c r="AQ182" s="46">
        <f>SUM(AM182:AP182)</f>
        <v>20.205117975</v>
      </c>
      <c r="AR182" s="47">
        <f>ROUNDUP(AL182,0)</f>
        <v>184</v>
      </c>
      <c r="AS182" s="37">
        <f>AK182</f>
        <v>163.27500000000001</v>
      </c>
      <c r="AT182" s="31">
        <f>AR182</f>
        <v>184</v>
      </c>
    </row>
    <row r="183" spans="1:46">
      <c r="A183" s="38">
        <v>2</v>
      </c>
      <c r="B183" s="15">
        <f t="shared" ref="B183:G183" si="526">B182</f>
        <v>21</v>
      </c>
      <c r="C183" s="15" t="str">
        <f t="shared" si="526"/>
        <v>28.03.2024</v>
      </c>
      <c r="D183" s="16" t="str">
        <f t="shared" si="526"/>
        <v>SFG-FRBNET-BOR-78X54X10</v>
      </c>
      <c r="E183" s="16" t="str">
        <f t="shared" si="526"/>
        <v>Restonic Hotel Motel Bonnell ET Border 78X54X10</v>
      </c>
      <c r="F183" s="16" t="str">
        <f t="shared" si="526"/>
        <v>SFG-FRBNET-BOR-78X54X10</v>
      </c>
      <c r="G183" s="16" t="str">
        <f t="shared" si="526"/>
        <v>Restonic Hotel Motel Bonnell ET Border 78X54X10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5" t="s">
        <v>698</v>
      </c>
      <c r="R183" s="35" t="s">
        <v>699</v>
      </c>
      <c r="S183" s="35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27">RIGHT(D183,8)</f>
        <v>78X54X10</v>
      </c>
      <c r="Y183" s="30" t="str">
        <f t="shared" ref="Y183:Y189" si="528">LEFT(X183,2)</f>
        <v>78</v>
      </c>
      <c r="Z183" s="30" t="str">
        <f t="shared" ref="Z183:Z189" si="529">MID(X183,4,2)</f>
        <v>54</v>
      </c>
      <c r="AA183" s="30" t="str">
        <f t="shared" ref="AA183:AA189" si="530">RIGHT(X183,2)</f>
        <v>10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22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37">
        <f t="shared" ref="AS183:AT189" si="531">AS182</f>
        <v>163.27500000000001</v>
      </c>
      <c r="AT183" s="31">
        <f t="shared" si="531"/>
        <v>184</v>
      </c>
    </row>
    <row r="184" spans="1:46">
      <c r="A184" s="38">
        <v>3</v>
      </c>
      <c r="B184" s="15">
        <f t="shared" ref="B184:G184" si="532">B183</f>
        <v>21</v>
      </c>
      <c r="C184" s="15" t="str">
        <f t="shared" si="532"/>
        <v>28.03.2024</v>
      </c>
      <c r="D184" s="16" t="str">
        <f t="shared" si="532"/>
        <v>SFG-FRBNET-BOR-78X54X10</v>
      </c>
      <c r="E184" s="16" t="str">
        <f t="shared" si="532"/>
        <v>Restonic Hotel Motel Bonnell ET Border 78X54X10</v>
      </c>
      <c r="F184" s="16" t="str">
        <f t="shared" si="532"/>
        <v>SFG-FRBNET-BOR-78X54X10</v>
      </c>
      <c r="G184" s="16" t="str">
        <f t="shared" si="532"/>
        <v>Restonic Hotel Motel Bonnell ET Border 78X54X10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5" t="s">
        <v>18712</v>
      </c>
      <c r="R184" s="35" t="s">
        <v>34279</v>
      </c>
      <c r="S184" s="35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27"/>
        <v>78X54X10</v>
      </c>
      <c r="Y184" s="30" t="str">
        <f t="shared" si="528"/>
        <v>78</v>
      </c>
      <c r="Z184" s="30" t="str">
        <f t="shared" si="529"/>
        <v>54</v>
      </c>
      <c r="AA184" s="30" t="str">
        <f t="shared" si="530"/>
        <v>10</v>
      </c>
      <c r="AB184" s="19" t="str">
        <f t="shared" ref="AB184:AC184" si="533">AB183</f>
        <v>78</v>
      </c>
      <c r="AC184" s="19" t="str">
        <f t="shared" si="533"/>
        <v>54</v>
      </c>
      <c r="AD184" s="20">
        <f>ROUNDUP(((((AB184+AC184)*2)+3)*0.0254),3)</f>
        <v>6.782</v>
      </c>
      <c r="AF184" s="21">
        <f t="shared" ref="AF184:AF189" si="534">T184</f>
        <v>6.782</v>
      </c>
      <c r="AG184" s="25">
        <f>VLOOKUP(Q184,'SFG-RM'!A:B,2,0)</f>
        <v>20.07128427</v>
      </c>
      <c r="AH184" s="19">
        <f t="shared" si="522"/>
        <v>136.12344991914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37">
        <f t="shared" si="531"/>
        <v>163.27500000000001</v>
      </c>
      <c r="AT184" s="31">
        <f t="shared" si="531"/>
        <v>184</v>
      </c>
    </row>
    <row r="185" spans="1:46">
      <c r="A185" s="38">
        <v>4</v>
      </c>
      <c r="B185" s="15">
        <f t="shared" ref="B185:G185" si="535">B184</f>
        <v>21</v>
      </c>
      <c r="C185" s="15" t="str">
        <f t="shared" si="535"/>
        <v>28.03.2024</v>
      </c>
      <c r="D185" s="16" t="str">
        <f t="shared" si="535"/>
        <v>SFG-FRBNET-BOR-78X54X10</v>
      </c>
      <c r="E185" s="16" t="str">
        <f t="shared" si="535"/>
        <v>Restonic Hotel Motel Bonnell ET Border 78X54X10</v>
      </c>
      <c r="F185" s="16" t="str">
        <f t="shared" si="535"/>
        <v>SFG-FRBNET-BOR-78X54X10</v>
      </c>
      <c r="G185" s="16" t="str">
        <f t="shared" si="535"/>
        <v>Restonic Hotel Motel Bonnell ET Border 78X54X10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5" t="s">
        <v>1964</v>
      </c>
      <c r="R185" s="35" t="s">
        <v>1965</v>
      </c>
      <c r="S185" s="35" t="s">
        <v>25</v>
      </c>
      <c r="T185" s="36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27"/>
        <v>78X54X10</v>
      </c>
      <c r="Y185" s="30" t="str">
        <f t="shared" si="528"/>
        <v>78</v>
      </c>
      <c r="Z185" s="30" t="str">
        <f t="shared" si="529"/>
        <v>54</v>
      </c>
      <c r="AA185" s="30" t="str">
        <f t="shared" si="530"/>
        <v>10</v>
      </c>
      <c r="AB185" s="19" t="str">
        <f t="shared" ref="AB185:AC185" si="536">AB184</f>
        <v>78</v>
      </c>
      <c r="AC185" s="19" t="str">
        <f t="shared" si="536"/>
        <v>54</v>
      </c>
      <c r="AD185" s="20">
        <f>ROUNDUP(((((72+30)*2)+3)*0.0254),3)</f>
        <v>5.258</v>
      </c>
      <c r="AF185" s="21">
        <f t="shared" si="534"/>
        <v>1</v>
      </c>
      <c r="AG185">
        <f>VLOOKUP(Q185,'Rm-feb-24'!B:P,15,0)</f>
        <v>5.9957000000000003</v>
      </c>
      <c r="AH185" s="19">
        <f t="shared" si="522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37">
        <f t="shared" si="531"/>
        <v>163.27500000000001</v>
      </c>
      <c r="AT185" s="31">
        <f t="shared" si="531"/>
        <v>184</v>
      </c>
    </row>
    <row r="186" spans="1:46">
      <c r="A186" s="38">
        <v>5</v>
      </c>
      <c r="B186" s="15">
        <f t="shared" ref="B186:G186" si="537">B185</f>
        <v>21</v>
      </c>
      <c r="C186" s="15" t="str">
        <f t="shared" si="537"/>
        <v>28.03.2024</v>
      </c>
      <c r="D186" s="16" t="str">
        <f t="shared" si="537"/>
        <v>SFG-FRBNET-BOR-78X54X10</v>
      </c>
      <c r="E186" s="16" t="str">
        <f t="shared" si="537"/>
        <v>Restonic Hotel Motel Bonnell ET Border 78X54X10</v>
      </c>
      <c r="F186" s="16" t="str">
        <f t="shared" si="537"/>
        <v>SFG-FRBNET-BOR-78X54X10</v>
      </c>
      <c r="G186" s="16" t="str">
        <f t="shared" si="537"/>
        <v>Restonic Hotel Motel Bonnell ET Border 78X54X10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5" t="s">
        <v>459</v>
      </c>
      <c r="R186" s="35" t="s">
        <v>460</v>
      </c>
      <c r="S186" s="35" t="s">
        <v>25</v>
      </c>
      <c r="T186" s="36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27"/>
        <v>78X54X10</v>
      </c>
      <c r="Y186" s="30" t="str">
        <f t="shared" si="528"/>
        <v>78</v>
      </c>
      <c r="Z186" s="30" t="str">
        <f t="shared" si="529"/>
        <v>54</v>
      </c>
      <c r="AA186" s="30" t="str">
        <f t="shared" si="530"/>
        <v>10</v>
      </c>
      <c r="AB186" s="19" t="str">
        <f t="shared" ref="AB186:AC186" si="538">AB185</f>
        <v>78</v>
      </c>
      <c r="AC186" s="19" t="str">
        <f t="shared" si="538"/>
        <v>54</v>
      </c>
      <c r="AF186" s="21">
        <f t="shared" si="534"/>
        <v>1</v>
      </c>
      <c r="AG186">
        <f>VLOOKUP(Q186,'Rm-feb-24'!B:P,15,0)</f>
        <v>1.3274999999999999</v>
      </c>
      <c r="AH186" s="19">
        <f t="shared" si="522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37">
        <f t="shared" si="531"/>
        <v>163.27500000000001</v>
      </c>
      <c r="AT186" s="31">
        <f t="shared" si="531"/>
        <v>184</v>
      </c>
    </row>
    <row r="187" spans="1:46">
      <c r="A187" s="38">
        <v>6</v>
      </c>
      <c r="B187" s="15">
        <f t="shared" ref="B187:G187" si="539">B186</f>
        <v>21</v>
      </c>
      <c r="C187" s="15" t="str">
        <f t="shared" si="539"/>
        <v>28.03.2024</v>
      </c>
      <c r="D187" s="16" t="str">
        <f t="shared" si="539"/>
        <v>SFG-FRBNET-BOR-78X54X10</v>
      </c>
      <c r="E187" s="16" t="str">
        <f t="shared" si="539"/>
        <v>Restonic Hotel Motel Bonnell ET Border 78X54X10</v>
      </c>
      <c r="F187" s="16" t="str">
        <f t="shared" si="539"/>
        <v>SFG-FRBNET-BOR-78X54X10</v>
      </c>
      <c r="G187" s="16" t="str">
        <f t="shared" si="539"/>
        <v>Restonic Hotel Motel Bonnell ET Border 78X54X10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5" t="s">
        <v>2232</v>
      </c>
      <c r="R187" s="35" t="s">
        <v>2233</v>
      </c>
      <c r="S187" s="35" t="s">
        <v>25</v>
      </c>
      <c r="T187" s="36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27"/>
        <v>78X54X10</v>
      </c>
      <c r="Y187" s="30" t="str">
        <f t="shared" si="528"/>
        <v>78</v>
      </c>
      <c r="Z187" s="30" t="str">
        <f t="shared" si="529"/>
        <v>54</v>
      </c>
      <c r="AA187" s="30" t="str">
        <f t="shared" si="530"/>
        <v>10</v>
      </c>
      <c r="AB187" s="19" t="str">
        <f t="shared" ref="AB187:AC187" si="540">AB186</f>
        <v>78</v>
      </c>
      <c r="AC187" s="19" t="str">
        <f t="shared" si="540"/>
        <v>54</v>
      </c>
      <c r="AF187" s="21">
        <f t="shared" si="534"/>
        <v>1</v>
      </c>
      <c r="AG187">
        <f>VLOOKUP(Q187,'Rm-feb-24'!B:P,15,0)</f>
        <v>1.7318</v>
      </c>
      <c r="AH187" s="19">
        <f t="shared" si="522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37">
        <f t="shared" si="531"/>
        <v>163.27500000000001</v>
      </c>
      <c r="AT187" s="31">
        <f t="shared" si="531"/>
        <v>184</v>
      </c>
    </row>
    <row r="188" spans="1:46">
      <c r="A188" s="38">
        <v>7</v>
      </c>
      <c r="B188" s="15">
        <f t="shared" ref="B188:G188" si="541">B187</f>
        <v>21</v>
      </c>
      <c r="C188" s="15" t="str">
        <f t="shared" si="541"/>
        <v>28.03.2024</v>
      </c>
      <c r="D188" s="16" t="str">
        <f t="shared" si="541"/>
        <v>SFG-FRBNET-BOR-78X54X10</v>
      </c>
      <c r="E188" s="16" t="str">
        <f t="shared" si="541"/>
        <v>Restonic Hotel Motel Bonnell ET Border 78X54X10</v>
      </c>
      <c r="F188" s="16" t="str">
        <f t="shared" si="541"/>
        <v>SFG-FRBNET-BOR-78X54X10</v>
      </c>
      <c r="G188" s="16" t="str">
        <f t="shared" si="541"/>
        <v>Restonic Hotel Motel Bonnell ET Border 78X54X10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5" t="s">
        <v>18738</v>
      </c>
      <c r="R188" s="35" t="s">
        <v>34277</v>
      </c>
      <c r="S188" s="35" t="s">
        <v>192</v>
      </c>
      <c r="T188" s="36">
        <v>0.92</v>
      </c>
      <c r="U188" s="16" t="s">
        <v>2292</v>
      </c>
      <c r="V188" s="16" t="s">
        <v>2276</v>
      </c>
      <c r="W188" s="16" t="s">
        <v>2295</v>
      </c>
      <c r="X188" s="29" t="str">
        <f t="shared" si="527"/>
        <v>78X54X10</v>
      </c>
      <c r="Y188" s="30" t="str">
        <f t="shared" si="528"/>
        <v>78</v>
      </c>
      <c r="Z188" s="30" t="str">
        <f t="shared" si="529"/>
        <v>54</v>
      </c>
      <c r="AA188" s="30" t="str">
        <f t="shared" si="530"/>
        <v>10</v>
      </c>
      <c r="AB188" s="19" t="str">
        <f t="shared" ref="AB188:AC188" si="542">AB187</f>
        <v>78</v>
      </c>
      <c r="AC188" s="19" t="str">
        <f t="shared" si="542"/>
        <v>54</v>
      </c>
      <c r="AF188" s="21">
        <f t="shared" si="534"/>
        <v>0.92</v>
      </c>
      <c r="AG188" s="25">
        <f>VLOOKUP(Q188,'SFG-RM'!A:B,2,0)</f>
        <v>9.3094552894011979</v>
      </c>
      <c r="AH188" s="19">
        <f t="shared" si="522"/>
        <v>8.5646988662491026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37">
        <f t="shared" si="531"/>
        <v>163.27500000000001</v>
      </c>
      <c r="AT188" s="31">
        <f t="shared" si="531"/>
        <v>184</v>
      </c>
    </row>
    <row r="189" spans="1:46">
      <c r="A189" s="38">
        <v>8</v>
      </c>
      <c r="B189" s="15">
        <f t="shared" ref="B189:G189" si="543">B188</f>
        <v>21</v>
      </c>
      <c r="C189" s="15" t="str">
        <f t="shared" si="543"/>
        <v>28.03.2024</v>
      </c>
      <c r="D189" s="16" t="str">
        <f t="shared" si="543"/>
        <v>SFG-FRBNET-BOR-78X54X10</v>
      </c>
      <c r="E189" s="16" t="str">
        <f t="shared" si="543"/>
        <v>Restonic Hotel Motel Bonnell ET Border 78X54X10</v>
      </c>
      <c r="F189" s="16" t="str">
        <f t="shared" si="543"/>
        <v>SFG-FRBNET-BOR-78X54X10</v>
      </c>
      <c r="G189" s="16" t="str">
        <f t="shared" si="543"/>
        <v>Restonic Hotel Motel Bonnell ET Border 78X54X10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5" t="s">
        <v>1479</v>
      </c>
      <c r="R189" s="35" t="s">
        <v>1480</v>
      </c>
      <c r="S189" s="35" t="s">
        <v>165</v>
      </c>
      <c r="T189" s="36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27"/>
        <v>78X54X10</v>
      </c>
      <c r="Y189" s="30" t="str">
        <f t="shared" si="528"/>
        <v>78</v>
      </c>
      <c r="Z189" s="30" t="str">
        <f t="shared" si="529"/>
        <v>54</v>
      </c>
      <c r="AA189" s="30" t="str">
        <f t="shared" si="530"/>
        <v>10</v>
      </c>
      <c r="AB189" s="19" t="str">
        <f t="shared" ref="AB189:AC189" si="544">AB188</f>
        <v>78</v>
      </c>
      <c r="AC189" s="19" t="str">
        <f t="shared" si="544"/>
        <v>54</v>
      </c>
      <c r="AF189" s="21">
        <f t="shared" si="534"/>
        <v>2</v>
      </c>
      <c r="AG189">
        <f>VLOOKUP(Q189,'Rm-feb-24'!B:P,15,0)</f>
        <v>4.6721000000000004</v>
      </c>
      <c r="AH189" s="19">
        <f t="shared" si="522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37">
        <f t="shared" si="531"/>
        <v>163.27500000000001</v>
      </c>
      <c r="AT189" s="31">
        <f t="shared" si="531"/>
        <v>184</v>
      </c>
    </row>
    <row r="191" spans="1:46">
      <c r="A191" s="38">
        <v>1</v>
      </c>
      <c r="B191" s="15"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SFG-FRBNET-BOR-78X57X10</v>
      </c>
      <c r="G191" s="16" t="str">
        <f>E191</f>
        <v>Restonic Hotel Motel Bonnell ET Border 78X57X10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5" t="s">
        <v>1659</v>
      </c>
      <c r="R191" s="35" t="s">
        <v>1660</v>
      </c>
      <c r="S191" s="35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78X57X10</v>
      </c>
      <c r="Y191" s="30" t="str">
        <f>LEFT(X191,2)</f>
        <v>78</v>
      </c>
      <c r="Z191" s="30" t="str">
        <f>MID(X191,4,2)</f>
        <v>57</v>
      </c>
      <c r="AA191" s="30" t="str">
        <f>RIGHT(X191,2)</f>
        <v>10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45">AF191*AG191</f>
        <v>0.129439688</v>
      </c>
      <c r="AI191" s="46">
        <f>SUM(AH191:AH198)</f>
        <v>166.34569496669911</v>
      </c>
      <c r="AJ191" s="46">
        <f>ROUND(AI191,3)</f>
        <v>166.346</v>
      </c>
      <c r="AK191" s="46">
        <f>AJ191</f>
        <v>166.346</v>
      </c>
      <c r="AL191" s="46">
        <f>+AK191+AQ191</f>
        <v>186.93115115400002</v>
      </c>
      <c r="AM191" s="46">
        <f>+SUM(((AK191*3%*18%)))</f>
        <v>0.89826839999999997</v>
      </c>
      <c r="AN191" s="46">
        <f t="shared" ref="AN191" si="546">+SUM(((AK191*14.33%*53%)))</f>
        <v>12.633812354000002</v>
      </c>
      <c r="AO191" s="46">
        <f t="shared" ref="AO191" si="547">+SUM(((AK191*5.92%*53%)))</f>
        <v>5.219272096000001</v>
      </c>
      <c r="AP191" s="46">
        <f t="shared" ref="AP191" si="548">+SUM(((AK191*2.08%*53%)))</f>
        <v>1.8337983040000001</v>
      </c>
      <c r="AQ191" s="46">
        <f>SUM(AM191:AP191)</f>
        <v>20.585151154000002</v>
      </c>
      <c r="AR191" s="47">
        <f>ROUNDUP(AL191,0)</f>
        <v>187</v>
      </c>
      <c r="AS191" s="37">
        <f>AK191</f>
        <v>166.346</v>
      </c>
      <c r="AT191" s="31">
        <f>AR191</f>
        <v>187</v>
      </c>
    </row>
    <row r="192" spans="1:46">
      <c r="A192" s="38">
        <v>2</v>
      </c>
      <c r="B192" s="15">
        <f t="shared" ref="B192:G192" si="549">B191</f>
        <v>22</v>
      </c>
      <c r="C192" s="15" t="str">
        <f t="shared" si="549"/>
        <v>28.03.2024</v>
      </c>
      <c r="D192" s="16" t="str">
        <f t="shared" si="549"/>
        <v>SFG-FRBNET-BOR-78X57X10</v>
      </c>
      <c r="E192" s="16" t="str">
        <f t="shared" si="549"/>
        <v>Restonic Hotel Motel Bonnell ET Border 78X57X10</v>
      </c>
      <c r="F192" s="16" t="str">
        <f t="shared" si="549"/>
        <v>SFG-FRBNET-BOR-78X57X10</v>
      </c>
      <c r="G192" s="16" t="str">
        <f t="shared" si="549"/>
        <v>Restonic Hotel Motel Bonnell ET Border 78X57X10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5" t="s">
        <v>698</v>
      </c>
      <c r="R192" s="35" t="s">
        <v>699</v>
      </c>
      <c r="S192" s="35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50">RIGHT(D192,8)</f>
        <v>78X57X10</v>
      </c>
      <c r="Y192" s="30" t="str">
        <f t="shared" ref="Y192:Y198" si="551">LEFT(X192,2)</f>
        <v>78</v>
      </c>
      <c r="Z192" s="30" t="str">
        <f t="shared" ref="Z192:Z198" si="552">MID(X192,4,2)</f>
        <v>57</v>
      </c>
      <c r="AA192" s="30" t="str">
        <f t="shared" ref="AA192:AA198" si="553">RIGHT(X192,2)</f>
        <v>10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45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37">
        <f t="shared" ref="AS192:AT192" si="554">AS191</f>
        <v>166.346</v>
      </c>
      <c r="AT192" s="31">
        <f t="shared" si="554"/>
        <v>187</v>
      </c>
    </row>
    <row r="193" spans="1:46">
      <c r="A193" s="38">
        <v>3</v>
      </c>
      <c r="B193" s="15">
        <f t="shared" ref="B193:G193" si="555">B192</f>
        <v>22</v>
      </c>
      <c r="C193" s="15" t="str">
        <f t="shared" si="555"/>
        <v>28.03.2024</v>
      </c>
      <c r="D193" s="16" t="str">
        <f t="shared" si="555"/>
        <v>SFG-FRBNET-BOR-78X57X10</v>
      </c>
      <c r="E193" s="16" t="str">
        <f t="shared" si="555"/>
        <v>Restonic Hotel Motel Bonnell ET Border 78X57X10</v>
      </c>
      <c r="F193" s="16" t="str">
        <f t="shared" si="555"/>
        <v>SFG-FRBNET-BOR-78X57X10</v>
      </c>
      <c r="G193" s="16" t="str">
        <f t="shared" si="555"/>
        <v>Restonic Hotel Motel Bonnell ET Border 78X57X10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5" t="s">
        <v>18712</v>
      </c>
      <c r="R193" s="35" t="s">
        <v>34279</v>
      </c>
      <c r="S193" s="35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50"/>
        <v>78X57X10</v>
      </c>
      <c r="Y193" s="30" t="str">
        <f t="shared" si="551"/>
        <v>78</v>
      </c>
      <c r="Z193" s="30" t="str">
        <f t="shared" si="552"/>
        <v>57</v>
      </c>
      <c r="AA193" s="30" t="str">
        <f t="shared" si="553"/>
        <v>10</v>
      </c>
      <c r="AB193" s="19" t="str">
        <f t="shared" ref="AB193:AC193" si="556">AB192</f>
        <v>78</v>
      </c>
      <c r="AC193" s="19" t="str">
        <f t="shared" si="556"/>
        <v>57</v>
      </c>
      <c r="AD193" s="20">
        <f>ROUNDUP(((((AB193+AC193)*2)+3)*0.0254),3)</f>
        <v>6.9350000000000005</v>
      </c>
      <c r="AF193" s="21">
        <f t="shared" ref="AF193:AF198" si="557">T193</f>
        <v>6.9350000000000005</v>
      </c>
      <c r="AG193" s="25">
        <f>VLOOKUP(Q193,'SFG-RM'!A:B,2,0)</f>
        <v>20.07128427</v>
      </c>
      <c r="AH193" s="19">
        <f t="shared" si="545"/>
        <v>139.19435641245002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37">
        <f t="shared" ref="AS193:AT193" si="558">AS192</f>
        <v>166.346</v>
      </c>
      <c r="AT193" s="31">
        <f t="shared" si="558"/>
        <v>187</v>
      </c>
    </row>
    <row r="194" spans="1:46">
      <c r="A194" s="38">
        <v>4</v>
      </c>
      <c r="B194" s="15">
        <f t="shared" ref="B194:G194" si="559">B193</f>
        <v>22</v>
      </c>
      <c r="C194" s="15" t="str">
        <f t="shared" si="559"/>
        <v>28.03.2024</v>
      </c>
      <c r="D194" s="16" t="str">
        <f t="shared" si="559"/>
        <v>SFG-FRBNET-BOR-78X57X10</v>
      </c>
      <c r="E194" s="16" t="str">
        <f t="shared" si="559"/>
        <v>Restonic Hotel Motel Bonnell ET Border 78X57X10</v>
      </c>
      <c r="F194" s="16" t="str">
        <f t="shared" si="559"/>
        <v>SFG-FRBNET-BOR-78X57X10</v>
      </c>
      <c r="G194" s="16" t="str">
        <f t="shared" si="559"/>
        <v>Restonic Hotel Motel Bonnell ET Border 78X57X10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5" t="s">
        <v>1964</v>
      </c>
      <c r="R194" s="35" t="s">
        <v>1965</v>
      </c>
      <c r="S194" s="35" t="s">
        <v>25</v>
      </c>
      <c r="T194" s="36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50"/>
        <v>78X57X10</v>
      </c>
      <c r="Y194" s="30" t="str">
        <f t="shared" si="551"/>
        <v>78</v>
      </c>
      <c r="Z194" s="30" t="str">
        <f t="shared" si="552"/>
        <v>57</v>
      </c>
      <c r="AA194" s="30" t="str">
        <f t="shared" si="553"/>
        <v>10</v>
      </c>
      <c r="AB194" s="19" t="str">
        <f t="shared" ref="AB194:AC194" si="560">AB193</f>
        <v>78</v>
      </c>
      <c r="AC194" s="19" t="str">
        <f t="shared" si="560"/>
        <v>57</v>
      </c>
      <c r="AD194" s="20">
        <f>ROUNDUP(((((72+30)*2)+3)*0.0254),3)</f>
        <v>5.258</v>
      </c>
      <c r="AF194" s="21">
        <f t="shared" si="557"/>
        <v>1</v>
      </c>
      <c r="AG194">
        <f>VLOOKUP(Q194,'Rm-feb-24'!B:P,15,0)</f>
        <v>5.9957000000000003</v>
      </c>
      <c r="AH194" s="19">
        <f t="shared" si="545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37">
        <f t="shared" ref="AS194:AT194" si="561">AS193</f>
        <v>166.346</v>
      </c>
      <c r="AT194" s="31">
        <f t="shared" si="561"/>
        <v>187</v>
      </c>
    </row>
    <row r="195" spans="1:46">
      <c r="A195" s="38">
        <v>5</v>
      </c>
      <c r="B195" s="15">
        <f t="shared" ref="B195:G195" si="562">B194</f>
        <v>22</v>
      </c>
      <c r="C195" s="15" t="str">
        <f t="shared" si="562"/>
        <v>28.03.2024</v>
      </c>
      <c r="D195" s="16" t="str">
        <f t="shared" si="562"/>
        <v>SFG-FRBNET-BOR-78X57X10</v>
      </c>
      <c r="E195" s="16" t="str">
        <f t="shared" si="562"/>
        <v>Restonic Hotel Motel Bonnell ET Border 78X57X10</v>
      </c>
      <c r="F195" s="16" t="str">
        <f t="shared" si="562"/>
        <v>SFG-FRBNET-BOR-78X57X10</v>
      </c>
      <c r="G195" s="16" t="str">
        <f t="shared" si="562"/>
        <v>Restonic Hotel Motel Bonnell ET Border 78X57X10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5" t="s">
        <v>459</v>
      </c>
      <c r="R195" s="35" t="s">
        <v>460</v>
      </c>
      <c r="S195" s="35" t="s">
        <v>25</v>
      </c>
      <c r="T195" s="36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50"/>
        <v>78X57X10</v>
      </c>
      <c r="Y195" s="30" t="str">
        <f t="shared" si="551"/>
        <v>78</v>
      </c>
      <c r="Z195" s="30" t="str">
        <f t="shared" si="552"/>
        <v>57</v>
      </c>
      <c r="AA195" s="30" t="str">
        <f t="shared" si="553"/>
        <v>10</v>
      </c>
      <c r="AB195" s="19" t="str">
        <f t="shared" ref="AB195:AC195" si="563">AB194</f>
        <v>78</v>
      </c>
      <c r="AC195" s="19" t="str">
        <f t="shared" si="563"/>
        <v>57</v>
      </c>
      <c r="AF195" s="21">
        <f t="shared" si="557"/>
        <v>1</v>
      </c>
      <c r="AG195">
        <f>VLOOKUP(Q195,'Rm-feb-24'!B:P,15,0)</f>
        <v>1.3274999999999999</v>
      </c>
      <c r="AH195" s="19">
        <f t="shared" si="545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37">
        <f t="shared" ref="AS195:AT195" si="564">AS194</f>
        <v>166.346</v>
      </c>
      <c r="AT195" s="31">
        <f t="shared" si="564"/>
        <v>187</v>
      </c>
    </row>
    <row r="196" spans="1:46">
      <c r="A196" s="38">
        <v>6</v>
      </c>
      <c r="B196" s="15">
        <f t="shared" ref="B196:G196" si="565">B195</f>
        <v>22</v>
      </c>
      <c r="C196" s="15" t="str">
        <f t="shared" si="565"/>
        <v>28.03.2024</v>
      </c>
      <c r="D196" s="16" t="str">
        <f t="shared" si="565"/>
        <v>SFG-FRBNET-BOR-78X57X10</v>
      </c>
      <c r="E196" s="16" t="str">
        <f t="shared" si="565"/>
        <v>Restonic Hotel Motel Bonnell ET Border 78X57X10</v>
      </c>
      <c r="F196" s="16" t="str">
        <f t="shared" si="565"/>
        <v>SFG-FRBNET-BOR-78X57X10</v>
      </c>
      <c r="G196" s="16" t="str">
        <f t="shared" si="565"/>
        <v>Restonic Hotel Motel Bonnell ET Border 78X57X10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5" t="s">
        <v>2232</v>
      </c>
      <c r="R196" s="35" t="s">
        <v>2233</v>
      </c>
      <c r="S196" s="35" t="s">
        <v>25</v>
      </c>
      <c r="T196" s="36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50"/>
        <v>78X57X10</v>
      </c>
      <c r="Y196" s="30" t="str">
        <f t="shared" si="551"/>
        <v>78</v>
      </c>
      <c r="Z196" s="30" t="str">
        <f t="shared" si="552"/>
        <v>57</v>
      </c>
      <c r="AA196" s="30" t="str">
        <f t="shared" si="553"/>
        <v>10</v>
      </c>
      <c r="AB196" s="19" t="str">
        <f t="shared" ref="AB196:AC196" si="566">AB195</f>
        <v>78</v>
      </c>
      <c r="AC196" s="19" t="str">
        <f t="shared" si="566"/>
        <v>57</v>
      </c>
      <c r="AF196" s="21">
        <f t="shared" si="557"/>
        <v>1</v>
      </c>
      <c r="AG196">
        <f>VLOOKUP(Q196,'Rm-feb-24'!B:P,15,0)</f>
        <v>1.7318</v>
      </c>
      <c r="AH196" s="19">
        <f t="shared" si="545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37">
        <f t="shared" ref="AS196:AT196" si="567">AS195</f>
        <v>166.346</v>
      </c>
      <c r="AT196" s="31">
        <f t="shared" si="567"/>
        <v>187</v>
      </c>
    </row>
    <row r="197" spans="1:46">
      <c r="A197" s="38">
        <v>7</v>
      </c>
      <c r="B197" s="15">
        <f t="shared" ref="B197:G197" si="568">B196</f>
        <v>22</v>
      </c>
      <c r="C197" s="15" t="str">
        <f t="shared" si="568"/>
        <v>28.03.2024</v>
      </c>
      <c r="D197" s="16" t="str">
        <f t="shared" si="568"/>
        <v>SFG-FRBNET-BOR-78X57X10</v>
      </c>
      <c r="E197" s="16" t="str">
        <f t="shared" si="568"/>
        <v>Restonic Hotel Motel Bonnell ET Border 78X57X10</v>
      </c>
      <c r="F197" s="16" t="str">
        <f t="shared" si="568"/>
        <v>SFG-FRBNET-BOR-78X57X10</v>
      </c>
      <c r="G197" s="16" t="str">
        <f t="shared" si="568"/>
        <v>Restonic Hotel Motel Bonnell ET Border 78X57X10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5" t="s">
        <v>18738</v>
      </c>
      <c r="R197" s="35" t="s">
        <v>34277</v>
      </c>
      <c r="S197" s="35" t="s">
        <v>192</v>
      </c>
      <c r="T197" s="36">
        <v>0.92</v>
      </c>
      <c r="U197" s="16" t="s">
        <v>2292</v>
      </c>
      <c r="V197" s="16" t="s">
        <v>2276</v>
      </c>
      <c r="W197" s="16" t="s">
        <v>2295</v>
      </c>
      <c r="X197" s="29" t="str">
        <f t="shared" si="550"/>
        <v>78X57X10</v>
      </c>
      <c r="Y197" s="30" t="str">
        <f t="shared" si="551"/>
        <v>78</v>
      </c>
      <c r="Z197" s="30" t="str">
        <f t="shared" si="552"/>
        <v>57</v>
      </c>
      <c r="AA197" s="30" t="str">
        <f t="shared" si="553"/>
        <v>10</v>
      </c>
      <c r="AB197" s="19" t="str">
        <f t="shared" ref="AB197:AC197" si="569">AB196</f>
        <v>78</v>
      </c>
      <c r="AC197" s="19" t="str">
        <f t="shared" si="569"/>
        <v>57</v>
      </c>
      <c r="AF197" s="21">
        <f t="shared" si="557"/>
        <v>0.92</v>
      </c>
      <c r="AG197" s="25">
        <f>VLOOKUP(Q197,'SFG-RM'!A:B,2,0)</f>
        <v>9.3094552894011979</v>
      </c>
      <c r="AH197" s="19">
        <f t="shared" si="545"/>
        <v>8.5646988662491026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37">
        <f t="shared" ref="AS197:AT197" si="570">AS196</f>
        <v>166.346</v>
      </c>
      <c r="AT197" s="31">
        <f t="shared" si="570"/>
        <v>187</v>
      </c>
    </row>
    <row r="198" spans="1:46">
      <c r="A198" s="38">
        <v>8</v>
      </c>
      <c r="B198" s="15">
        <f t="shared" ref="B198:G198" si="571">B197</f>
        <v>22</v>
      </c>
      <c r="C198" s="15" t="str">
        <f t="shared" si="571"/>
        <v>28.03.2024</v>
      </c>
      <c r="D198" s="16" t="str">
        <f t="shared" si="571"/>
        <v>SFG-FRBNET-BOR-78X57X10</v>
      </c>
      <c r="E198" s="16" t="str">
        <f t="shared" si="571"/>
        <v>Restonic Hotel Motel Bonnell ET Border 78X57X10</v>
      </c>
      <c r="F198" s="16" t="str">
        <f t="shared" si="571"/>
        <v>SFG-FRBNET-BOR-78X57X10</v>
      </c>
      <c r="G198" s="16" t="str">
        <f t="shared" si="571"/>
        <v>Restonic Hotel Motel Bonnell ET Border 78X57X10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5" t="s">
        <v>1479</v>
      </c>
      <c r="R198" s="35" t="s">
        <v>1480</v>
      </c>
      <c r="S198" s="35" t="s">
        <v>165</v>
      </c>
      <c r="T198" s="36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50"/>
        <v>78X57X10</v>
      </c>
      <c r="Y198" s="30" t="str">
        <f t="shared" si="551"/>
        <v>78</v>
      </c>
      <c r="Z198" s="30" t="str">
        <f t="shared" si="552"/>
        <v>57</v>
      </c>
      <c r="AA198" s="30" t="str">
        <f t="shared" si="553"/>
        <v>10</v>
      </c>
      <c r="AB198" s="19" t="str">
        <f t="shared" ref="AB198:AC198" si="572">AB197</f>
        <v>78</v>
      </c>
      <c r="AC198" s="19" t="str">
        <f t="shared" si="572"/>
        <v>57</v>
      </c>
      <c r="AF198" s="21">
        <f t="shared" si="557"/>
        <v>2</v>
      </c>
      <c r="AG198">
        <f>VLOOKUP(Q198,'Rm-feb-24'!B:P,15,0)</f>
        <v>4.6721000000000004</v>
      </c>
      <c r="AH198" s="19">
        <f t="shared" si="545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37">
        <f t="shared" ref="AS198:AT198" si="573">AS197</f>
        <v>166.346</v>
      </c>
      <c r="AT198" s="31">
        <f t="shared" si="573"/>
        <v>187</v>
      </c>
    </row>
    <row r="200" spans="1:46">
      <c r="A200" s="38">
        <v>1</v>
      </c>
      <c r="B200" s="15"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SFG-FRBNET-BOR-78X63X10</v>
      </c>
      <c r="G200" s="16" t="str">
        <f>E200</f>
        <v>Restonic Hotel Motel Bonnell ET Border 78X63X10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5" t="s">
        <v>1659</v>
      </c>
      <c r="R200" s="35" t="s">
        <v>1660</v>
      </c>
      <c r="S200" s="35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78X63X10</v>
      </c>
      <c r="Y200" s="30" t="str">
        <f>LEFT(X200,2)</f>
        <v>78</v>
      </c>
      <c r="Z200" s="30" t="str">
        <f>MID(X200,4,2)</f>
        <v>63</v>
      </c>
      <c r="AA200" s="30" t="str">
        <f>RIGHT(X200,2)</f>
        <v>10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74">AF200*AG200</f>
        <v>0.129439688</v>
      </c>
      <c r="AI200" s="46">
        <f>SUM(AH200:AH207)</f>
        <v>172.44736538477909</v>
      </c>
      <c r="AJ200" s="46">
        <f>ROUND(AI200,3)</f>
        <v>172.447</v>
      </c>
      <c r="AK200" s="46">
        <f>AJ200</f>
        <v>172.447</v>
      </c>
      <c r="AL200" s="46">
        <f>+AK200+AQ200</f>
        <v>193.78714380299999</v>
      </c>
      <c r="AM200" s="46">
        <f>+SUM(((AK200*3%*18%)))</f>
        <v>0.93121379999999987</v>
      </c>
      <c r="AN200" s="46">
        <f t="shared" ref="AN200" si="575">+SUM(((AK200*14.33%*53%)))</f>
        <v>13.097177203000001</v>
      </c>
      <c r="AO200" s="46">
        <f t="shared" ref="AO200" si="576">+SUM(((AK200*5.92%*53%)))</f>
        <v>5.4106970720000005</v>
      </c>
      <c r="AP200" s="46">
        <f t="shared" ref="AP200" si="577">+SUM(((AK200*2.08%*53%)))</f>
        <v>1.901055728</v>
      </c>
      <c r="AQ200" s="46">
        <f>SUM(AM200:AP200)</f>
        <v>21.340143803</v>
      </c>
      <c r="AR200" s="47">
        <f>ROUNDUP(AL200,0)</f>
        <v>194</v>
      </c>
      <c r="AS200" s="37">
        <f>AK200</f>
        <v>172.447</v>
      </c>
      <c r="AT200" s="31">
        <f>AR200</f>
        <v>194</v>
      </c>
    </row>
    <row r="201" spans="1:46">
      <c r="A201" s="38">
        <v>2</v>
      </c>
      <c r="B201" s="15">
        <f t="shared" ref="B201:G201" si="578">B200</f>
        <v>23</v>
      </c>
      <c r="C201" s="15" t="str">
        <f t="shared" si="578"/>
        <v>28.03.2024</v>
      </c>
      <c r="D201" s="16" t="str">
        <f t="shared" si="578"/>
        <v>SFG-FRBNET-BOR-78X63X10</v>
      </c>
      <c r="E201" s="16" t="str">
        <f t="shared" si="578"/>
        <v>Restonic Hotel Motel Bonnell ET Border 78X63X10</v>
      </c>
      <c r="F201" s="16" t="str">
        <f t="shared" si="578"/>
        <v>SFG-FRBNET-BOR-78X63X10</v>
      </c>
      <c r="G201" s="16" t="str">
        <f t="shared" si="578"/>
        <v>Restonic Hotel Motel Bonnell ET Border 78X63X10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5" t="s">
        <v>698</v>
      </c>
      <c r="R201" s="35" t="s">
        <v>699</v>
      </c>
      <c r="S201" s="35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79">RIGHT(D201,8)</f>
        <v>78X63X10</v>
      </c>
      <c r="Y201" s="30" t="str">
        <f t="shared" ref="Y201:Y207" si="580">LEFT(X201,2)</f>
        <v>78</v>
      </c>
      <c r="Z201" s="30" t="str">
        <f t="shared" ref="Z201:Z207" si="581">MID(X201,4,2)</f>
        <v>63</v>
      </c>
      <c r="AA201" s="30" t="str">
        <f t="shared" ref="AA201:AA207" si="582">RIGHT(X201,2)</f>
        <v>10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74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37">
        <f t="shared" ref="AS201:AT201" si="583">AS200</f>
        <v>172.447</v>
      </c>
      <c r="AT201" s="31">
        <f t="shared" si="583"/>
        <v>194</v>
      </c>
    </row>
    <row r="202" spans="1:46">
      <c r="A202" s="38">
        <v>3</v>
      </c>
      <c r="B202" s="15">
        <f t="shared" ref="B202:G202" si="584">B201</f>
        <v>23</v>
      </c>
      <c r="C202" s="15" t="str">
        <f t="shared" si="584"/>
        <v>28.03.2024</v>
      </c>
      <c r="D202" s="16" t="str">
        <f t="shared" si="584"/>
        <v>SFG-FRBNET-BOR-78X63X10</v>
      </c>
      <c r="E202" s="16" t="str">
        <f t="shared" si="584"/>
        <v>Restonic Hotel Motel Bonnell ET Border 78X63X10</v>
      </c>
      <c r="F202" s="16" t="str">
        <f t="shared" si="584"/>
        <v>SFG-FRBNET-BOR-78X63X10</v>
      </c>
      <c r="G202" s="16" t="str">
        <f t="shared" si="584"/>
        <v>Restonic Hotel Motel Bonnell ET Border 78X63X10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5" t="s">
        <v>18712</v>
      </c>
      <c r="R202" s="35" t="s">
        <v>34279</v>
      </c>
      <c r="S202" s="35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79"/>
        <v>78X63X10</v>
      </c>
      <c r="Y202" s="30" t="str">
        <f t="shared" si="580"/>
        <v>78</v>
      </c>
      <c r="Z202" s="30" t="str">
        <f t="shared" si="581"/>
        <v>63</v>
      </c>
      <c r="AA202" s="30" t="str">
        <f t="shared" si="582"/>
        <v>10</v>
      </c>
      <c r="AB202" s="19" t="str">
        <f t="shared" ref="AB202:AC202" si="585">AB201</f>
        <v>78</v>
      </c>
      <c r="AC202" s="19" t="str">
        <f t="shared" si="585"/>
        <v>63</v>
      </c>
      <c r="AD202" s="20">
        <f>ROUNDUP(((((AB202+AC202)*2)+3)*0.0254),3)</f>
        <v>7.2389999999999999</v>
      </c>
      <c r="AF202" s="21">
        <f t="shared" ref="AF202:AF207" si="586">T202</f>
        <v>7.2389999999999999</v>
      </c>
      <c r="AG202" s="25">
        <f>VLOOKUP(Q202,'SFG-RM'!A:B,2,0)</f>
        <v>20.07128427</v>
      </c>
      <c r="AH202" s="19">
        <f t="shared" si="574"/>
        <v>145.29602683053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37">
        <f t="shared" ref="AS202:AT202" si="587">AS201</f>
        <v>172.447</v>
      </c>
      <c r="AT202" s="31">
        <f t="shared" si="587"/>
        <v>194</v>
      </c>
    </row>
    <row r="203" spans="1:46">
      <c r="A203" s="38">
        <v>4</v>
      </c>
      <c r="B203" s="15">
        <f t="shared" ref="B203:G203" si="588">B202</f>
        <v>23</v>
      </c>
      <c r="C203" s="15" t="str">
        <f t="shared" si="588"/>
        <v>28.03.2024</v>
      </c>
      <c r="D203" s="16" t="str">
        <f t="shared" si="588"/>
        <v>SFG-FRBNET-BOR-78X63X10</v>
      </c>
      <c r="E203" s="16" t="str">
        <f t="shared" si="588"/>
        <v>Restonic Hotel Motel Bonnell ET Border 78X63X10</v>
      </c>
      <c r="F203" s="16" t="str">
        <f t="shared" si="588"/>
        <v>SFG-FRBNET-BOR-78X63X10</v>
      </c>
      <c r="G203" s="16" t="str">
        <f t="shared" si="588"/>
        <v>Restonic Hotel Motel Bonnell ET Border 78X63X10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5" t="s">
        <v>1964</v>
      </c>
      <c r="R203" s="35" t="s">
        <v>1965</v>
      </c>
      <c r="S203" s="35" t="s">
        <v>25</v>
      </c>
      <c r="T203" s="36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79"/>
        <v>78X63X10</v>
      </c>
      <c r="Y203" s="30" t="str">
        <f t="shared" si="580"/>
        <v>78</v>
      </c>
      <c r="Z203" s="30" t="str">
        <f t="shared" si="581"/>
        <v>63</v>
      </c>
      <c r="AA203" s="30" t="str">
        <f t="shared" si="582"/>
        <v>10</v>
      </c>
      <c r="AB203" s="19" t="str">
        <f t="shared" ref="AB203:AC203" si="589">AB202</f>
        <v>78</v>
      </c>
      <c r="AC203" s="19" t="str">
        <f t="shared" si="589"/>
        <v>63</v>
      </c>
      <c r="AD203" s="20">
        <f>ROUNDUP(((((72+30)*2)+3)*0.0254),3)</f>
        <v>5.258</v>
      </c>
      <c r="AF203" s="21">
        <f t="shared" si="586"/>
        <v>1</v>
      </c>
      <c r="AG203">
        <f>VLOOKUP(Q203,'Rm-feb-24'!B:P,15,0)</f>
        <v>5.9957000000000003</v>
      </c>
      <c r="AH203" s="19">
        <f t="shared" si="574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37">
        <f t="shared" ref="AS203:AT203" si="590">AS202</f>
        <v>172.447</v>
      </c>
      <c r="AT203" s="31">
        <f t="shared" si="590"/>
        <v>194</v>
      </c>
    </row>
    <row r="204" spans="1:46">
      <c r="A204" s="38">
        <v>5</v>
      </c>
      <c r="B204" s="15">
        <f t="shared" ref="B204:G204" si="591">B203</f>
        <v>23</v>
      </c>
      <c r="C204" s="15" t="str">
        <f t="shared" si="591"/>
        <v>28.03.2024</v>
      </c>
      <c r="D204" s="16" t="str">
        <f t="shared" si="591"/>
        <v>SFG-FRBNET-BOR-78X63X10</v>
      </c>
      <c r="E204" s="16" t="str">
        <f t="shared" si="591"/>
        <v>Restonic Hotel Motel Bonnell ET Border 78X63X10</v>
      </c>
      <c r="F204" s="16" t="str">
        <f t="shared" si="591"/>
        <v>SFG-FRBNET-BOR-78X63X10</v>
      </c>
      <c r="G204" s="16" t="str">
        <f t="shared" si="591"/>
        <v>Restonic Hotel Motel Bonnell ET Border 78X63X10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5" t="s">
        <v>459</v>
      </c>
      <c r="R204" s="35" t="s">
        <v>460</v>
      </c>
      <c r="S204" s="35" t="s">
        <v>25</v>
      </c>
      <c r="T204" s="36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79"/>
        <v>78X63X10</v>
      </c>
      <c r="Y204" s="30" t="str">
        <f t="shared" si="580"/>
        <v>78</v>
      </c>
      <c r="Z204" s="30" t="str">
        <f t="shared" si="581"/>
        <v>63</v>
      </c>
      <c r="AA204" s="30" t="str">
        <f t="shared" si="582"/>
        <v>10</v>
      </c>
      <c r="AB204" s="19" t="str">
        <f t="shared" ref="AB204:AC204" si="592">AB203</f>
        <v>78</v>
      </c>
      <c r="AC204" s="19" t="str">
        <f t="shared" si="592"/>
        <v>63</v>
      </c>
      <c r="AF204" s="21">
        <f t="shared" si="586"/>
        <v>1</v>
      </c>
      <c r="AG204">
        <f>VLOOKUP(Q204,'Rm-feb-24'!B:P,15,0)</f>
        <v>1.3274999999999999</v>
      </c>
      <c r="AH204" s="19">
        <f t="shared" si="574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37">
        <f t="shared" ref="AS204:AT204" si="593">AS203</f>
        <v>172.447</v>
      </c>
      <c r="AT204" s="31">
        <f t="shared" si="593"/>
        <v>194</v>
      </c>
    </row>
    <row r="205" spans="1:46">
      <c r="A205" s="38">
        <v>6</v>
      </c>
      <c r="B205" s="15">
        <f t="shared" ref="B205:G205" si="594">B204</f>
        <v>23</v>
      </c>
      <c r="C205" s="15" t="str">
        <f t="shared" si="594"/>
        <v>28.03.2024</v>
      </c>
      <c r="D205" s="16" t="str">
        <f t="shared" si="594"/>
        <v>SFG-FRBNET-BOR-78X63X10</v>
      </c>
      <c r="E205" s="16" t="str">
        <f t="shared" si="594"/>
        <v>Restonic Hotel Motel Bonnell ET Border 78X63X10</v>
      </c>
      <c r="F205" s="16" t="str">
        <f t="shared" si="594"/>
        <v>SFG-FRBNET-BOR-78X63X10</v>
      </c>
      <c r="G205" s="16" t="str">
        <f t="shared" si="594"/>
        <v>Restonic Hotel Motel Bonnell ET Border 78X63X10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5" t="s">
        <v>2232</v>
      </c>
      <c r="R205" s="35" t="s">
        <v>2233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79"/>
        <v>78X63X10</v>
      </c>
      <c r="Y205" s="30" t="str">
        <f t="shared" si="580"/>
        <v>78</v>
      </c>
      <c r="Z205" s="30" t="str">
        <f t="shared" si="581"/>
        <v>63</v>
      </c>
      <c r="AA205" s="30" t="str">
        <f t="shared" si="582"/>
        <v>10</v>
      </c>
      <c r="AB205" s="19" t="str">
        <f t="shared" ref="AB205:AC205" si="595">AB204</f>
        <v>78</v>
      </c>
      <c r="AC205" s="19" t="str">
        <f t="shared" si="595"/>
        <v>63</v>
      </c>
      <c r="AF205" s="21">
        <f t="shared" si="586"/>
        <v>1</v>
      </c>
      <c r="AG205">
        <f>VLOOKUP(Q205,'Rm-feb-24'!B:P,15,0)</f>
        <v>1.7318</v>
      </c>
      <c r="AH205" s="19">
        <f t="shared" si="574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37">
        <f t="shared" ref="AS205:AT205" si="596">AS204</f>
        <v>172.447</v>
      </c>
      <c r="AT205" s="31">
        <f t="shared" si="596"/>
        <v>194</v>
      </c>
    </row>
    <row r="206" spans="1:46">
      <c r="A206" s="38">
        <v>7</v>
      </c>
      <c r="B206" s="15">
        <f t="shared" ref="B206:G206" si="597">B205</f>
        <v>23</v>
      </c>
      <c r="C206" s="15" t="str">
        <f t="shared" si="597"/>
        <v>28.03.2024</v>
      </c>
      <c r="D206" s="16" t="str">
        <f t="shared" si="597"/>
        <v>SFG-FRBNET-BOR-78X63X10</v>
      </c>
      <c r="E206" s="16" t="str">
        <f t="shared" si="597"/>
        <v>Restonic Hotel Motel Bonnell ET Border 78X63X10</v>
      </c>
      <c r="F206" s="16" t="str">
        <f t="shared" si="597"/>
        <v>SFG-FRBNET-BOR-78X63X10</v>
      </c>
      <c r="G206" s="16" t="str">
        <f t="shared" si="597"/>
        <v>Restonic Hotel Motel Bonnell ET Border 78X63X10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5" t="s">
        <v>18738</v>
      </c>
      <c r="R206" s="35" t="s">
        <v>34277</v>
      </c>
      <c r="S206" s="35" t="s">
        <v>192</v>
      </c>
      <c r="T206" s="36">
        <v>0.92</v>
      </c>
      <c r="U206" s="16" t="s">
        <v>2292</v>
      </c>
      <c r="V206" s="16" t="s">
        <v>2276</v>
      </c>
      <c r="W206" s="16" t="s">
        <v>2295</v>
      </c>
      <c r="X206" s="29" t="str">
        <f t="shared" si="579"/>
        <v>78X63X10</v>
      </c>
      <c r="Y206" s="30" t="str">
        <f t="shared" si="580"/>
        <v>78</v>
      </c>
      <c r="Z206" s="30" t="str">
        <f t="shared" si="581"/>
        <v>63</v>
      </c>
      <c r="AA206" s="30" t="str">
        <f t="shared" si="582"/>
        <v>10</v>
      </c>
      <c r="AB206" s="19" t="str">
        <f t="shared" ref="AB206:AC206" si="598">AB205</f>
        <v>78</v>
      </c>
      <c r="AC206" s="19" t="str">
        <f t="shared" si="598"/>
        <v>63</v>
      </c>
      <c r="AF206" s="21">
        <f t="shared" si="586"/>
        <v>0.92</v>
      </c>
      <c r="AG206" s="25">
        <f>VLOOKUP(Q206,'SFG-RM'!A:B,2,0)</f>
        <v>9.3094552894011979</v>
      </c>
      <c r="AH206" s="19">
        <f t="shared" si="574"/>
        <v>8.5646988662491026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37">
        <f t="shared" ref="AS206:AT206" si="599">AS205</f>
        <v>172.447</v>
      </c>
      <c r="AT206" s="31">
        <f t="shared" si="599"/>
        <v>194</v>
      </c>
    </row>
    <row r="207" spans="1:46">
      <c r="A207" s="38">
        <v>8</v>
      </c>
      <c r="B207" s="15">
        <f t="shared" ref="B207:G207" si="600">B206</f>
        <v>23</v>
      </c>
      <c r="C207" s="15" t="str">
        <f t="shared" si="600"/>
        <v>28.03.2024</v>
      </c>
      <c r="D207" s="16" t="str">
        <f t="shared" si="600"/>
        <v>SFG-FRBNET-BOR-78X63X10</v>
      </c>
      <c r="E207" s="16" t="str">
        <f t="shared" si="600"/>
        <v>Restonic Hotel Motel Bonnell ET Border 78X63X10</v>
      </c>
      <c r="F207" s="16" t="str">
        <f t="shared" si="600"/>
        <v>SFG-FRBNET-BOR-78X63X10</v>
      </c>
      <c r="G207" s="16" t="str">
        <f t="shared" si="600"/>
        <v>Restonic Hotel Motel Bonnell ET Border 78X63X10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5" t="s">
        <v>1479</v>
      </c>
      <c r="R207" s="35" t="s">
        <v>1480</v>
      </c>
      <c r="S207" s="35" t="s">
        <v>165</v>
      </c>
      <c r="T207" s="36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79"/>
        <v>78X63X10</v>
      </c>
      <c r="Y207" s="30" t="str">
        <f t="shared" si="580"/>
        <v>78</v>
      </c>
      <c r="Z207" s="30" t="str">
        <f t="shared" si="581"/>
        <v>63</v>
      </c>
      <c r="AA207" s="30" t="str">
        <f t="shared" si="582"/>
        <v>10</v>
      </c>
      <c r="AB207" s="19" t="str">
        <f t="shared" ref="AB207:AC207" si="601">AB206</f>
        <v>78</v>
      </c>
      <c r="AC207" s="19" t="str">
        <f t="shared" si="601"/>
        <v>63</v>
      </c>
      <c r="AF207" s="21">
        <f t="shared" si="586"/>
        <v>2</v>
      </c>
      <c r="AG207">
        <f>VLOOKUP(Q207,'Rm-feb-24'!B:P,15,0)</f>
        <v>4.6721000000000004</v>
      </c>
      <c r="AH207" s="19">
        <f t="shared" si="574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37">
        <f t="shared" ref="AS207:AT207" si="602">AS206</f>
        <v>172.447</v>
      </c>
      <c r="AT207" s="31">
        <f t="shared" si="602"/>
        <v>194</v>
      </c>
    </row>
    <row r="209" spans="1:46">
      <c r="A209" s="38">
        <v>1</v>
      </c>
      <c r="B209" s="15"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SFG-FRBNET-BOR-78X69X10</v>
      </c>
      <c r="G209" s="16" t="str">
        <f>E209</f>
        <v>Restonic Hotel Motel Bonnell ET Border 78X69X10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5" t="s">
        <v>1659</v>
      </c>
      <c r="R209" s="35" t="s">
        <v>1660</v>
      </c>
      <c r="S209" s="35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78X69X10</v>
      </c>
      <c r="Y209" s="30" t="str">
        <f>LEFT(X209,2)</f>
        <v>78</v>
      </c>
      <c r="Z209" s="30" t="str">
        <f>MID(X209,4,2)</f>
        <v>69</v>
      </c>
      <c r="AA209" s="30" t="str">
        <f>RIGHT(X209,2)</f>
        <v>10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603">AF209*AG209</f>
        <v>0.129439688</v>
      </c>
      <c r="AI209" s="46">
        <f>SUM(AH209:AH216)</f>
        <v>178.56910708712911</v>
      </c>
      <c r="AJ209" s="46">
        <f>ROUND(AI209,3)</f>
        <v>178.56899999999999</v>
      </c>
      <c r="AK209" s="46">
        <f>AJ209</f>
        <v>178.56899999999999</v>
      </c>
      <c r="AL209" s="46">
        <f>+AK209+AQ209</f>
        <v>200.66673518099998</v>
      </c>
      <c r="AM209" s="46">
        <f>+SUM(((AK209*3%*18%)))</f>
        <v>0.96427259999999981</v>
      </c>
      <c r="AN209" s="46">
        <f t="shared" ref="AN209" si="604">+SUM(((AK209*14.33%*53%)))</f>
        <v>13.562136981</v>
      </c>
      <c r="AO209" s="46">
        <f t="shared" ref="AO209" si="605">+SUM(((AK209*5.92%*53%)))</f>
        <v>5.602780944</v>
      </c>
      <c r="AP209" s="46">
        <f t="shared" ref="AP209" si="606">+SUM(((AK209*2.08%*53%)))</f>
        <v>1.9685446559999999</v>
      </c>
      <c r="AQ209" s="46">
        <f>SUM(AM209:AP209)</f>
        <v>22.097735180999997</v>
      </c>
      <c r="AR209" s="47">
        <f>ROUNDUP(AL209,0)</f>
        <v>201</v>
      </c>
      <c r="AS209" s="37">
        <f>AK209</f>
        <v>178.56899999999999</v>
      </c>
      <c r="AT209" s="31">
        <f>AR209</f>
        <v>201</v>
      </c>
    </row>
    <row r="210" spans="1:46">
      <c r="A210" s="38">
        <v>2</v>
      </c>
      <c r="B210" s="15">
        <f t="shared" ref="B210:G210" si="607">B209</f>
        <v>24</v>
      </c>
      <c r="C210" s="15" t="str">
        <f t="shared" si="607"/>
        <v>28.03.2024</v>
      </c>
      <c r="D210" s="16" t="str">
        <f t="shared" si="607"/>
        <v>SFG-FRBNET-BOR-78X69X10</v>
      </c>
      <c r="E210" s="16" t="str">
        <f t="shared" si="607"/>
        <v>Restonic Hotel Motel Bonnell ET Border 78X69X10</v>
      </c>
      <c r="F210" s="16" t="str">
        <f t="shared" si="607"/>
        <v>SFG-FRBNET-BOR-78X69X10</v>
      </c>
      <c r="G210" s="16" t="str">
        <f t="shared" si="607"/>
        <v>Restonic Hotel Motel Bonnell ET Border 78X69X10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5" t="s">
        <v>698</v>
      </c>
      <c r="R210" s="35" t="s">
        <v>699</v>
      </c>
      <c r="S210" s="35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608">RIGHT(D210,8)</f>
        <v>78X69X10</v>
      </c>
      <c r="Y210" s="30" t="str">
        <f t="shared" ref="Y210:Y216" si="609">LEFT(X210,2)</f>
        <v>78</v>
      </c>
      <c r="Z210" s="30" t="str">
        <f t="shared" ref="Z210:Z216" si="610">MID(X210,4,2)</f>
        <v>69</v>
      </c>
      <c r="AA210" s="30" t="str">
        <f t="shared" ref="AA210:AA216" si="611">RIGHT(X210,2)</f>
        <v>10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603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37">
        <f t="shared" ref="AS210:AT210" si="612">AS209</f>
        <v>178.56899999999999</v>
      </c>
      <c r="AT210" s="31">
        <f t="shared" si="612"/>
        <v>201</v>
      </c>
    </row>
    <row r="211" spans="1:46">
      <c r="A211" s="38">
        <v>3</v>
      </c>
      <c r="B211" s="15">
        <f t="shared" ref="B211:G211" si="613">B210</f>
        <v>24</v>
      </c>
      <c r="C211" s="15" t="str">
        <f t="shared" si="613"/>
        <v>28.03.2024</v>
      </c>
      <c r="D211" s="16" t="str">
        <f t="shared" si="613"/>
        <v>SFG-FRBNET-BOR-78X69X10</v>
      </c>
      <c r="E211" s="16" t="str">
        <f t="shared" si="613"/>
        <v>Restonic Hotel Motel Bonnell ET Border 78X69X10</v>
      </c>
      <c r="F211" s="16" t="str">
        <f t="shared" si="613"/>
        <v>SFG-FRBNET-BOR-78X69X10</v>
      </c>
      <c r="G211" s="16" t="str">
        <f t="shared" si="613"/>
        <v>Restonic Hotel Motel Bonnell ET Border 78X69X10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5" t="s">
        <v>18712</v>
      </c>
      <c r="R211" s="35" t="s">
        <v>34279</v>
      </c>
      <c r="S211" s="35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608"/>
        <v>78X69X10</v>
      </c>
      <c r="Y211" s="30" t="str">
        <f t="shared" si="609"/>
        <v>78</v>
      </c>
      <c r="Z211" s="30" t="str">
        <f t="shared" si="610"/>
        <v>69</v>
      </c>
      <c r="AA211" s="30" t="str">
        <f t="shared" si="611"/>
        <v>10</v>
      </c>
      <c r="AB211" s="19" t="str">
        <f t="shared" ref="AB211:AC211" si="614">AB210</f>
        <v>78</v>
      </c>
      <c r="AC211" s="19" t="str">
        <f t="shared" si="614"/>
        <v>69</v>
      </c>
      <c r="AD211" s="20">
        <f>ROUNDUP(((((AB211+AC211)*2)+3)*0.0254),3)</f>
        <v>7.5440000000000005</v>
      </c>
      <c r="AF211" s="21">
        <f t="shared" ref="AF211:AF216" si="615">T211</f>
        <v>7.5440000000000005</v>
      </c>
      <c r="AG211" s="25">
        <f>VLOOKUP(Q211,'SFG-RM'!A:B,2,0)</f>
        <v>20.07128427</v>
      </c>
      <c r="AH211" s="19">
        <f t="shared" si="603"/>
        <v>151.41776853288002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37">
        <f t="shared" ref="AS211:AT211" si="616">AS210</f>
        <v>178.56899999999999</v>
      </c>
      <c r="AT211" s="31">
        <f t="shared" si="616"/>
        <v>201</v>
      </c>
    </row>
    <row r="212" spans="1:46">
      <c r="A212" s="38">
        <v>4</v>
      </c>
      <c r="B212" s="15">
        <f t="shared" ref="B212:G212" si="617">B211</f>
        <v>24</v>
      </c>
      <c r="C212" s="15" t="str">
        <f t="shared" si="617"/>
        <v>28.03.2024</v>
      </c>
      <c r="D212" s="16" t="str">
        <f t="shared" si="617"/>
        <v>SFG-FRBNET-BOR-78X69X10</v>
      </c>
      <c r="E212" s="16" t="str">
        <f t="shared" si="617"/>
        <v>Restonic Hotel Motel Bonnell ET Border 78X69X10</v>
      </c>
      <c r="F212" s="16" t="str">
        <f t="shared" si="617"/>
        <v>SFG-FRBNET-BOR-78X69X10</v>
      </c>
      <c r="G212" s="16" t="str">
        <f t="shared" si="617"/>
        <v>Restonic Hotel Motel Bonnell ET Border 78X69X10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5" t="s">
        <v>1964</v>
      </c>
      <c r="R212" s="35" t="s">
        <v>1965</v>
      </c>
      <c r="S212" s="35" t="s">
        <v>25</v>
      </c>
      <c r="T212" s="36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608"/>
        <v>78X69X10</v>
      </c>
      <c r="Y212" s="30" t="str">
        <f t="shared" si="609"/>
        <v>78</v>
      </c>
      <c r="Z212" s="30" t="str">
        <f t="shared" si="610"/>
        <v>69</v>
      </c>
      <c r="AA212" s="30" t="str">
        <f t="shared" si="611"/>
        <v>10</v>
      </c>
      <c r="AB212" s="19" t="str">
        <f t="shared" ref="AB212:AC212" si="618">AB211</f>
        <v>78</v>
      </c>
      <c r="AC212" s="19" t="str">
        <f t="shared" si="618"/>
        <v>69</v>
      </c>
      <c r="AD212" s="20">
        <f>ROUNDUP(((((72+30)*2)+3)*0.0254),3)</f>
        <v>5.258</v>
      </c>
      <c r="AF212" s="21">
        <f t="shared" si="615"/>
        <v>1</v>
      </c>
      <c r="AG212">
        <f>VLOOKUP(Q212,'Rm-feb-24'!B:P,15,0)</f>
        <v>5.9957000000000003</v>
      </c>
      <c r="AH212" s="19">
        <f t="shared" si="603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37">
        <f t="shared" ref="AS212:AT212" si="619">AS211</f>
        <v>178.56899999999999</v>
      </c>
      <c r="AT212" s="31">
        <f t="shared" si="619"/>
        <v>201</v>
      </c>
    </row>
    <row r="213" spans="1:46">
      <c r="A213" s="38">
        <v>5</v>
      </c>
      <c r="B213" s="15">
        <f t="shared" ref="B213:G213" si="620">B212</f>
        <v>24</v>
      </c>
      <c r="C213" s="15" t="str">
        <f t="shared" si="620"/>
        <v>28.03.2024</v>
      </c>
      <c r="D213" s="16" t="str">
        <f t="shared" si="620"/>
        <v>SFG-FRBNET-BOR-78X69X10</v>
      </c>
      <c r="E213" s="16" t="str">
        <f t="shared" si="620"/>
        <v>Restonic Hotel Motel Bonnell ET Border 78X69X10</v>
      </c>
      <c r="F213" s="16" t="str">
        <f t="shared" si="620"/>
        <v>SFG-FRBNET-BOR-78X69X10</v>
      </c>
      <c r="G213" s="16" t="str">
        <f t="shared" si="620"/>
        <v>Restonic Hotel Motel Bonnell ET Border 78X69X10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5" t="s">
        <v>459</v>
      </c>
      <c r="R213" s="35" t="s">
        <v>460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608"/>
        <v>78X69X10</v>
      </c>
      <c r="Y213" s="30" t="str">
        <f t="shared" si="609"/>
        <v>78</v>
      </c>
      <c r="Z213" s="30" t="str">
        <f t="shared" si="610"/>
        <v>69</v>
      </c>
      <c r="AA213" s="30" t="str">
        <f t="shared" si="611"/>
        <v>10</v>
      </c>
      <c r="AB213" s="19" t="str">
        <f t="shared" ref="AB213:AC213" si="621">AB212</f>
        <v>78</v>
      </c>
      <c r="AC213" s="19" t="str">
        <f t="shared" si="621"/>
        <v>69</v>
      </c>
      <c r="AF213" s="21">
        <f t="shared" si="615"/>
        <v>1</v>
      </c>
      <c r="AG213">
        <f>VLOOKUP(Q213,'Rm-feb-24'!B:P,15,0)</f>
        <v>1.3274999999999999</v>
      </c>
      <c r="AH213" s="19">
        <f t="shared" si="603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37">
        <f t="shared" ref="AS213:AT213" si="622">AS212</f>
        <v>178.56899999999999</v>
      </c>
      <c r="AT213" s="31">
        <f t="shared" si="622"/>
        <v>201</v>
      </c>
    </row>
    <row r="214" spans="1:46">
      <c r="A214" s="38">
        <v>6</v>
      </c>
      <c r="B214" s="15">
        <f t="shared" ref="B214:G214" si="623">B213</f>
        <v>24</v>
      </c>
      <c r="C214" s="15" t="str">
        <f t="shared" si="623"/>
        <v>28.03.2024</v>
      </c>
      <c r="D214" s="16" t="str">
        <f t="shared" si="623"/>
        <v>SFG-FRBNET-BOR-78X69X10</v>
      </c>
      <c r="E214" s="16" t="str">
        <f t="shared" si="623"/>
        <v>Restonic Hotel Motel Bonnell ET Border 78X69X10</v>
      </c>
      <c r="F214" s="16" t="str">
        <f t="shared" si="623"/>
        <v>SFG-FRBNET-BOR-78X69X10</v>
      </c>
      <c r="G214" s="16" t="str">
        <f t="shared" si="623"/>
        <v>Restonic Hotel Motel Bonnell ET Border 78X69X10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5" t="s">
        <v>2232</v>
      </c>
      <c r="R214" s="35" t="s">
        <v>2233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608"/>
        <v>78X69X10</v>
      </c>
      <c r="Y214" s="30" t="str">
        <f t="shared" si="609"/>
        <v>78</v>
      </c>
      <c r="Z214" s="30" t="str">
        <f t="shared" si="610"/>
        <v>69</v>
      </c>
      <c r="AA214" s="30" t="str">
        <f t="shared" si="611"/>
        <v>10</v>
      </c>
      <c r="AB214" s="19" t="str">
        <f t="shared" ref="AB214:AC214" si="624">AB213</f>
        <v>78</v>
      </c>
      <c r="AC214" s="19" t="str">
        <f t="shared" si="624"/>
        <v>69</v>
      </c>
      <c r="AF214" s="21">
        <f t="shared" si="615"/>
        <v>1</v>
      </c>
      <c r="AG214">
        <f>VLOOKUP(Q214,'Rm-feb-24'!B:P,15,0)</f>
        <v>1.7318</v>
      </c>
      <c r="AH214" s="19">
        <f t="shared" si="603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37">
        <f t="shared" ref="AS214:AT214" si="625">AS213</f>
        <v>178.56899999999999</v>
      </c>
      <c r="AT214" s="31">
        <f t="shared" si="625"/>
        <v>201</v>
      </c>
    </row>
    <row r="215" spans="1:46">
      <c r="A215" s="38">
        <v>7</v>
      </c>
      <c r="B215" s="15">
        <f t="shared" ref="B215:G215" si="626">B214</f>
        <v>24</v>
      </c>
      <c r="C215" s="15" t="str">
        <f t="shared" si="626"/>
        <v>28.03.2024</v>
      </c>
      <c r="D215" s="16" t="str">
        <f t="shared" si="626"/>
        <v>SFG-FRBNET-BOR-78X69X10</v>
      </c>
      <c r="E215" s="16" t="str">
        <f t="shared" si="626"/>
        <v>Restonic Hotel Motel Bonnell ET Border 78X69X10</v>
      </c>
      <c r="F215" s="16" t="str">
        <f t="shared" si="626"/>
        <v>SFG-FRBNET-BOR-78X69X10</v>
      </c>
      <c r="G215" s="16" t="str">
        <f t="shared" si="626"/>
        <v>Restonic Hotel Motel Bonnell ET Border 78X69X10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5" t="s">
        <v>18738</v>
      </c>
      <c r="R215" s="35" t="s">
        <v>34277</v>
      </c>
      <c r="S215" s="35" t="s">
        <v>192</v>
      </c>
      <c r="T215" s="36">
        <v>0.92</v>
      </c>
      <c r="U215" s="16" t="s">
        <v>2292</v>
      </c>
      <c r="V215" s="16" t="s">
        <v>2276</v>
      </c>
      <c r="W215" s="16" t="s">
        <v>2295</v>
      </c>
      <c r="X215" s="29" t="str">
        <f t="shared" si="608"/>
        <v>78X69X10</v>
      </c>
      <c r="Y215" s="30" t="str">
        <f t="shared" si="609"/>
        <v>78</v>
      </c>
      <c r="Z215" s="30" t="str">
        <f t="shared" si="610"/>
        <v>69</v>
      </c>
      <c r="AA215" s="30" t="str">
        <f t="shared" si="611"/>
        <v>10</v>
      </c>
      <c r="AB215" s="19" t="str">
        <f t="shared" ref="AB215:AC215" si="627">AB214</f>
        <v>78</v>
      </c>
      <c r="AC215" s="19" t="str">
        <f t="shared" si="627"/>
        <v>69</v>
      </c>
      <c r="AF215" s="21">
        <f t="shared" si="615"/>
        <v>0.92</v>
      </c>
      <c r="AG215" s="25">
        <f>VLOOKUP(Q215,'SFG-RM'!A:B,2,0)</f>
        <v>9.3094552894011979</v>
      </c>
      <c r="AH215" s="19">
        <f t="shared" si="603"/>
        <v>8.5646988662491026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37">
        <f t="shared" ref="AS215:AT215" si="628">AS214</f>
        <v>178.56899999999999</v>
      </c>
      <c r="AT215" s="31">
        <f t="shared" si="628"/>
        <v>201</v>
      </c>
    </row>
    <row r="216" spans="1:46">
      <c r="A216" s="38">
        <v>8</v>
      </c>
      <c r="B216" s="15">
        <f t="shared" ref="B216:G216" si="629">B215</f>
        <v>24</v>
      </c>
      <c r="C216" s="15" t="str">
        <f t="shared" si="629"/>
        <v>28.03.2024</v>
      </c>
      <c r="D216" s="16" t="str">
        <f t="shared" si="629"/>
        <v>SFG-FRBNET-BOR-78X69X10</v>
      </c>
      <c r="E216" s="16" t="str">
        <f t="shared" si="629"/>
        <v>Restonic Hotel Motel Bonnell ET Border 78X69X10</v>
      </c>
      <c r="F216" s="16" t="str">
        <f t="shared" si="629"/>
        <v>SFG-FRBNET-BOR-78X69X10</v>
      </c>
      <c r="G216" s="16" t="str">
        <f t="shared" si="629"/>
        <v>Restonic Hotel Motel Bonnell ET Border 78X69X10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5" t="s">
        <v>1479</v>
      </c>
      <c r="R216" s="35" t="s">
        <v>1480</v>
      </c>
      <c r="S216" s="35" t="s">
        <v>165</v>
      </c>
      <c r="T216" s="36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608"/>
        <v>78X69X10</v>
      </c>
      <c r="Y216" s="30" t="str">
        <f t="shared" si="609"/>
        <v>78</v>
      </c>
      <c r="Z216" s="30" t="str">
        <f t="shared" si="610"/>
        <v>69</v>
      </c>
      <c r="AA216" s="30" t="str">
        <f t="shared" si="611"/>
        <v>10</v>
      </c>
      <c r="AB216" s="19" t="str">
        <f t="shared" ref="AB216:AC216" si="630">AB215</f>
        <v>78</v>
      </c>
      <c r="AC216" s="19" t="str">
        <f t="shared" si="630"/>
        <v>69</v>
      </c>
      <c r="AF216" s="21">
        <f t="shared" si="615"/>
        <v>2</v>
      </c>
      <c r="AG216">
        <f>VLOOKUP(Q216,'Rm-feb-24'!B:P,15,0)</f>
        <v>4.6721000000000004</v>
      </c>
      <c r="AH216" s="19">
        <f t="shared" si="603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37">
        <f t="shared" ref="AS216:AT216" si="631">AS215</f>
        <v>178.56899999999999</v>
      </c>
      <c r="AT216" s="31">
        <f t="shared" si="631"/>
        <v>201</v>
      </c>
    </row>
    <row r="218" spans="1:46">
      <c r="A218" s="38">
        <v>1</v>
      </c>
      <c r="B218" s="15"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SFG-FRBNET-BOR-80X33X10</v>
      </c>
      <c r="G218" s="16" t="str">
        <f>E218</f>
        <v>Restonic Hotel Motel Bonnell ET Border 80X33X10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80X33X10</v>
      </c>
      <c r="Y218" s="30" t="str">
        <f>LEFT(X218,2)</f>
        <v>80</v>
      </c>
      <c r="Z218" s="30" t="str">
        <f>MID(X218,4,2)</f>
        <v>33</v>
      </c>
      <c r="AA218" s="30" t="str">
        <f>RIGHT(X218,2)</f>
        <v>10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32">AF218*AG218</f>
        <v>0.129439688</v>
      </c>
      <c r="AI218" s="46">
        <f>SUM(AH218:AH225)</f>
        <v>143.90599915283912</v>
      </c>
      <c r="AJ218" s="46">
        <f>ROUND(AI218,3)</f>
        <v>143.90600000000001</v>
      </c>
      <c r="AK218" s="46">
        <f>AJ218</f>
        <v>143.90600000000001</v>
      </c>
      <c r="AL218" s="46">
        <f>+AK218+AQ218</f>
        <v>161.714223594</v>
      </c>
      <c r="AM218" s="46">
        <f>+SUM(((AK218*3%*18%)))</f>
        <v>0.77709240000000002</v>
      </c>
      <c r="AN218" s="46">
        <f t="shared" ref="AN218" si="633">+SUM(((AK218*14.33%*53%)))</f>
        <v>10.929516794000001</v>
      </c>
      <c r="AO218" s="46">
        <f t="shared" ref="AO218" si="634">+SUM(((AK218*5.92%*53%)))</f>
        <v>4.5151946560000003</v>
      </c>
      <c r="AP218" s="46">
        <f t="shared" ref="AP218" si="635">+SUM(((AK218*2.08%*53%)))</f>
        <v>1.5864197440000001</v>
      </c>
      <c r="AQ218" s="46">
        <f>SUM(AM218:AP218)</f>
        <v>17.808223594000001</v>
      </c>
      <c r="AR218" s="47">
        <f>ROUNDUP(AL218,0)</f>
        <v>162</v>
      </c>
      <c r="AS218" s="37">
        <f>AK218</f>
        <v>143.90600000000001</v>
      </c>
      <c r="AT218" s="31">
        <f>AR218</f>
        <v>162</v>
      </c>
    </row>
    <row r="219" spans="1:46">
      <c r="A219" s="38">
        <v>2</v>
      </c>
      <c r="B219" s="15">
        <f t="shared" ref="B219:G219" si="636">B218</f>
        <v>25</v>
      </c>
      <c r="C219" s="15" t="str">
        <f t="shared" si="636"/>
        <v>28.03.2024</v>
      </c>
      <c r="D219" s="16" t="str">
        <f t="shared" si="636"/>
        <v>SFG-FRBNET-BOR-80X33X10</v>
      </c>
      <c r="E219" s="16" t="str">
        <f t="shared" si="636"/>
        <v>Restonic Hotel Motel Bonnell ET Border 80X33X10</v>
      </c>
      <c r="F219" s="16" t="str">
        <f t="shared" si="636"/>
        <v>SFG-FRBNET-BOR-80X33X10</v>
      </c>
      <c r="G219" s="16" t="str">
        <f t="shared" si="636"/>
        <v>Restonic Hotel Motel Bonnell ET Border 80X33X10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37">RIGHT(D219,8)</f>
        <v>80X33X10</v>
      </c>
      <c r="Y219" s="30" t="str">
        <f t="shared" ref="Y219:Y225" si="638">LEFT(X219,2)</f>
        <v>80</v>
      </c>
      <c r="Z219" s="30" t="str">
        <f t="shared" ref="Z219:Z225" si="639">MID(X219,4,2)</f>
        <v>33</v>
      </c>
      <c r="AA219" s="30" t="str">
        <f t="shared" ref="AA219:AA225" si="640">RIGHT(X219,2)</f>
        <v>10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32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37">
        <f t="shared" ref="AS219:AT219" si="641">AS218</f>
        <v>143.90600000000001</v>
      </c>
      <c r="AT219" s="31">
        <f t="shared" si="641"/>
        <v>162</v>
      </c>
    </row>
    <row r="220" spans="1:46">
      <c r="A220" s="38">
        <v>3</v>
      </c>
      <c r="B220" s="15">
        <f t="shared" ref="B220:G220" si="642">B219</f>
        <v>25</v>
      </c>
      <c r="C220" s="15" t="str">
        <f t="shared" si="642"/>
        <v>28.03.2024</v>
      </c>
      <c r="D220" s="16" t="str">
        <f t="shared" si="642"/>
        <v>SFG-FRBNET-BOR-80X33X10</v>
      </c>
      <c r="E220" s="16" t="str">
        <f t="shared" si="642"/>
        <v>Restonic Hotel Motel Bonnell ET Border 80X33X10</v>
      </c>
      <c r="F220" s="16" t="str">
        <f t="shared" si="642"/>
        <v>SFG-FRBNET-BOR-80X33X10</v>
      </c>
      <c r="G220" s="16" t="str">
        <f t="shared" si="642"/>
        <v>Restonic Hotel Motel Bonnell ET Border 80X33X10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18712</v>
      </c>
      <c r="R220" s="35" t="s">
        <v>34279</v>
      </c>
      <c r="S220" s="35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37"/>
        <v>80X33X10</v>
      </c>
      <c r="Y220" s="30" t="str">
        <f t="shared" si="638"/>
        <v>80</v>
      </c>
      <c r="Z220" s="30" t="str">
        <f t="shared" si="639"/>
        <v>33</v>
      </c>
      <c r="AA220" s="30" t="str">
        <f t="shared" si="640"/>
        <v>10</v>
      </c>
      <c r="AB220" s="19" t="str">
        <f t="shared" ref="AB220:AC220" si="643">AB219</f>
        <v>80</v>
      </c>
      <c r="AC220" s="19" t="str">
        <f t="shared" si="643"/>
        <v>33</v>
      </c>
      <c r="AD220" s="20">
        <f>ROUNDUP(((((AB220+AC220)*2)+3)*0.0254),3)</f>
        <v>5.8170000000000002</v>
      </c>
      <c r="AF220" s="21">
        <f t="shared" ref="AF220:AF225" si="644">T220</f>
        <v>5.8170000000000002</v>
      </c>
      <c r="AG220" s="25">
        <f>VLOOKUP(Q220,'SFG-RM'!A:B,2,0)</f>
        <v>20.07128427</v>
      </c>
      <c r="AH220" s="19">
        <f t="shared" si="632"/>
        <v>116.75466059859001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37">
        <f t="shared" ref="AS220:AT220" si="645">AS219</f>
        <v>143.90600000000001</v>
      </c>
      <c r="AT220" s="31">
        <f t="shared" si="645"/>
        <v>162</v>
      </c>
    </row>
    <row r="221" spans="1:46">
      <c r="A221" s="38">
        <v>4</v>
      </c>
      <c r="B221" s="15">
        <f t="shared" ref="B221:G221" si="646">B220</f>
        <v>25</v>
      </c>
      <c r="C221" s="15" t="str">
        <f t="shared" si="646"/>
        <v>28.03.2024</v>
      </c>
      <c r="D221" s="16" t="str">
        <f t="shared" si="646"/>
        <v>SFG-FRBNET-BOR-80X33X10</v>
      </c>
      <c r="E221" s="16" t="str">
        <f t="shared" si="646"/>
        <v>Restonic Hotel Motel Bonnell ET Border 80X33X10</v>
      </c>
      <c r="F221" s="16" t="str">
        <f t="shared" si="646"/>
        <v>SFG-FRBNET-BOR-80X33X10</v>
      </c>
      <c r="G221" s="16" t="str">
        <f t="shared" si="646"/>
        <v>Restonic Hotel Motel Bonnell ET Border 80X33X10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37"/>
        <v>80X33X10</v>
      </c>
      <c r="Y221" s="30" t="str">
        <f t="shared" si="638"/>
        <v>80</v>
      </c>
      <c r="Z221" s="30" t="str">
        <f t="shared" si="639"/>
        <v>33</v>
      </c>
      <c r="AA221" s="30" t="str">
        <f t="shared" si="640"/>
        <v>10</v>
      </c>
      <c r="AB221" s="19" t="str">
        <f t="shared" ref="AB221:AC221" si="647">AB220</f>
        <v>80</v>
      </c>
      <c r="AC221" s="19" t="str">
        <f t="shared" si="647"/>
        <v>33</v>
      </c>
      <c r="AD221" s="20">
        <f>ROUNDUP(((((72+30)*2)+3)*0.0254),3)</f>
        <v>5.258</v>
      </c>
      <c r="AF221" s="21">
        <f t="shared" si="644"/>
        <v>1</v>
      </c>
      <c r="AG221">
        <f>VLOOKUP(Q221,'Rm-feb-24'!B:P,15,0)</f>
        <v>5.9957000000000003</v>
      </c>
      <c r="AH221" s="19">
        <f t="shared" si="632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37">
        <f t="shared" ref="AS221:AT221" si="648">AS220</f>
        <v>143.90600000000001</v>
      </c>
      <c r="AT221" s="31">
        <f t="shared" si="648"/>
        <v>162</v>
      </c>
    </row>
    <row r="222" spans="1:46">
      <c r="A222" s="38">
        <v>5</v>
      </c>
      <c r="B222" s="15">
        <f t="shared" ref="B222:G222" si="649">B221</f>
        <v>25</v>
      </c>
      <c r="C222" s="15" t="str">
        <f t="shared" si="649"/>
        <v>28.03.2024</v>
      </c>
      <c r="D222" s="16" t="str">
        <f t="shared" si="649"/>
        <v>SFG-FRBNET-BOR-80X33X10</v>
      </c>
      <c r="E222" s="16" t="str">
        <f t="shared" si="649"/>
        <v>Restonic Hotel Motel Bonnell ET Border 80X33X10</v>
      </c>
      <c r="F222" s="16" t="str">
        <f t="shared" si="649"/>
        <v>SFG-FRBNET-BOR-80X33X10</v>
      </c>
      <c r="G222" s="16" t="str">
        <f t="shared" si="649"/>
        <v>Restonic Hotel Motel Bonnell ET Border 80X33X10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37"/>
        <v>80X33X10</v>
      </c>
      <c r="Y222" s="30" t="str">
        <f t="shared" si="638"/>
        <v>80</v>
      </c>
      <c r="Z222" s="30" t="str">
        <f t="shared" si="639"/>
        <v>33</v>
      </c>
      <c r="AA222" s="30" t="str">
        <f t="shared" si="640"/>
        <v>10</v>
      </c>
      <c r="AB222" s="19" t="str">
        <f t="shared" ref="AB222:AC222" si="650">AB221</f>
        <v>80</v>
      </c>
      <c r="AC222" s="19" t="str">
        <f t="shared" si="650"/>
        <v>33</v>
      </c>
      <c r="AF222" s="21">
        <f t="shared" si="644"/>
        <v>1</v>
      </c>
      <c r="AG222">
        <f>VLOOKUP(Q222,'Rm-feb-24'!B:P,15,0)</f>
        <v>1.3274999999999999</v>
      </c>
      <c r="AH222" s="19">
        <f t="shared" si="632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37">
        <f t="shared" ref="AS222:AT222" si="651">AS221</f>
        <v>143.90600000000001</v>
      </c>
      <c r="AT222" s="31">
        <f t="shared" si="651"/>
        <v>162</v>
      </c>
    </row>
    <row r="223" spans="1:46">
      <c r="A223" s="38">
        <v>6</v>
      </c>
      <c r="B223" s="15">
        <f t="shared" ref="B223:G223" si="652">B222</f>
        <v>25</v>
      </c>
      <c r="C223" s="15" t="str">
        <f t="shared" si="652"/>
        <v>28.03.2024</v>
      </c>
      <c r="D223" s="16" t="str">
        <f t="shared" si="652"/>
        <v>SFG-FRBNET-BOR-80X33X10</v>
      </c>
      <c r="E223" s="16" t="str">
        <f t="shared" si="652"/>
        <v>Restonic Hotel Motel Bonnell ET Border 80X33X10</v>
      </c>
      <c r="F223" s="16" t="str">
        <f t="shared" si="652"/>
        <v>SFG-FRBNET-BOR-80X33X10</v>
      </c>
      <c r="G223" s="16" t="str">
        <f t="shared" si="652"/>
        <v>Restonic Hotel Motel Bonnell ET Border 80X33X10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37"/>
        <v>80X33X10</v>
      </c>
      <c r="Y223" s="30" t="str">
        <f t="shared" si="638"/>
        <v>80</v>
      </c>
      <c r="Z223" s="30" t="str">
        <f t="shared" si="639"/>
        <v>33</v>
      </c>
      <c r="AA223" s="30" t="str">
        <f t="shared" si="640"/>
        <v>10</v>
      </c>
      <c r="AB223" s="19" t="str">
        <f t="shared" ref="AB223:AC223" si="653">AB222</f>
        <v>80</v>
      </c>
      <c r="AC223" s="19" t="str">
        <f t="shared" si="653"/>
        <v>33</v>
      </c>
      <c r="AF223" s="21">
        <f t="shared" si="644"/>
        <v>1</v>
      </c>
      <c r="AG223">
        <f>VLOOKUP(Q223,'Rm-feb-24'!B:P,15,0)</f>
        <v>1.7318</v>
      </c>
      <c r="AH223" s="19">
        <f t="shared" si="632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37">
        <f t="shared" ref="AS223:AT223" si="654">AS222</f>
        <v>143.90600000000001</v>
      </c>
      <c r="AT223" s="31">
        <f t="shared" si="654"/>
        <v>162</v>
      </c>
    </row>
    <row r="224" spans="1:46">
      <c r="A224" s="38">
        <v>7</v>
      </c>
      <c r="B224" s="15">
        <f t="shared" ref="B224:G224" si="655">B223</f>
        <v>25</v>
      </c>
      <c r="C224" s="15" t="str">
        <f t="shared" si="655"/>
        <v>28.03.2024</v>
      </c>
      <c r="D224" s="16" t="str">
        <f t="shared" si="655"/>
        <v>SFG-FRBNET-BOR-80X33X10</v>
      </c>
      <c r="E224" s="16" t="str">
        <f t="shared" si="655"/>
        <v>Restonic Hotel Motel Bonnell ET Border 80X33X10</v>
      </c>
      <c r="F224" s="16" t="str">
        <f t="shared" si="655"/>
        <v>SFG-FRBNET-BOR-80X33X10</v>
      </c>
      <c r="G224" s="16" t="str">
        <f t="shared" si="655"/>
        <v>Restonic Hotel Motel Bonnell ET Border 80X33X10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0.92</v>
      </c>
      <c r="U224" s="16" t="s">
        <v>2292</v>
      </c>
      <c r="V224" s="16" t="s">
        <v>2276</v>
      </c>
      <c r="W224" s="16" t="s">
        <v>2295</v>
      </c>
      <c r="X224" s="29" t="str">
        <f t="shared" si="637"/>
        <v>80X33X10</v>
      </c>
      <c r="Y224" s="30" t="str">
        <f t="shared" si="638"/>
        <v>80</v>
      </c>
      <c r="Z224" s="30" t="str">
        <f t="shared" si="639"/>
        <v>33</v>
      </c>
      <c r="AA224" s="30" t="str">
        <f t="shared" si="640"/>
        <v>10</v>
      </c>
      <c r="AB224" s="19" t="str">
        <f t="shared" ref="AB224:AC224" si="656">AB223</f>
        <v>80</v>
      </c>
      <c r="AC224" s="19" t="str">
        <f t="shared" si="656"/>
        <v>33</v>
      </c>
      <c r="AF224" s="21">
        <f t="shared" si="644"/>
        <v>0.92</v>
      </c>
      <c r="AG224" s="25">
        <f>VLOOKUP(Q224,'SFG-RM'!A:B,2,0)</f>
        <v>9.3094552894011979</v>
      </c>
      <c r="AH224" s="19">
        <f t="shared" si="632"/>
        <v>8.5646988662491026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37">
        <f t="shared" ref="AS224:AT224" si="657">AS223</f>
        <v>143.90600000000001</v>
      </c>
      <c r="AT224" s="31">
        <f t="shared" si="657"/>
        <v>162</v>
      </c>
    </row>
    <row r="225" spans="1:46">
      <c r="A225" s="38">
        <v>8</v>
      </c>
      <c r="B225" s="15">
        <f t="shared" ref="B225:G225" si="658">B224</f>
        <v>25</v>
      </c>
      <c r="C225" s="15" t="str">
        <f t="shared" si="658"/>
        <v>28.03.2024</v>
      </c>
      <c r="D225" s="16" t="str">
        <f t="shared" si="658"/>
        <v>SFG-FRBNET-BOR-80X33X10</v>
      </c>
      <c r="E225" s="16" t="str">
        <f t="shared" si="658"/>
        <v>Restonic Hotel Motel Bonnell ET Border 80X33X10</v>
      </c>
      <c r="F225" s="16" t="str">
        <f t="shared" si="658"/>
        <v>SFG-FRBNET-BOR-80X33X10</v>
      </c>
      <c r="G225" s="16" t="str">
        <f t="shared" si="658"/>
        <v>Restonic Hotel Motel Bonnell ET Border 80X33X10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37"/>
        <v>80X33X10</v>
      </c>
      <c r="Y225" s="30" t="str">
        <f t="shared" si="638"/>
        <v>80</v>
      </c>
      <c r="Z225" s="30" t="str">
        <f t="shared" si="639"/>
        <v>33</v>
      </c>
      <c r="AA225" s="30" t="str">
        <f t="shared" si="640"/>
        <v>10</v>
      </c>
      <c r="AB225" s="19" t="str">
        <f t="shared" ref="AB225:AC225" si="659">AB224</f>
        <v>80</v>
      </c>
      <c r="AC225" s="19" t="str">
        <f t="shared" si="659"/>
        <v>33</v>
      </c>
      <c r="AF225" s="21">
        <f t="shared" si="644"/>
        <v>2</v>
      </c>
      <c r="AG225">
        <f>VLOOKUP(Q225,'Rm-feb-24'!B:P,15,0)</f>
        <v>4.6721000000000004</v>
      </c>
      <c r="AH225" s="19">
        <f t="shared" si="632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37">
        <f t="shared" ref="AS225:AT225" si="660">AS224</f>
        <v>143.90600000000001</v>
      </c>
      <c r="AT225" s="31">
        <f t="shared" si="660"/>
        <v>162</v>
      </c>
    </row>
    <row r="227" spans="1:46">
      <c r="A227" s="38">
        <v>1</v>
      </c>
      <c r="B227" s="15"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SFG-FRBNET-BOR-80X39X10</v>
      </c>
      <c r="G227" s="16" t="str">
        <f>E227</f>
        <v>Restonic Hotel Motel Bonnell ET Border 80X39X10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5" t="s">
        <v>1659</v>
      </c>
      <c r="R227" s="35" t="s">
        <v>1660</v>
      </c>
      <c r="S227" s="35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80X39X10</v>
      </c>
      <c r="Y227" s="30" t="str">
        <f>LEFT(X227,2)</f>
        <v>80</v>
      </c>
      <c r="Z227" s="30" t="str">
        <f>MID(X227,4,2)</f>
        <v>39</v>
      </c>
      <c r="AA227" s="30" t="str">
        <f>RIGHT(X227,2)</f>
        <v>10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61">AF227*AG227</f>
        <v>0.129439688</v>
      </c>
      <c r="AI227" s="46">
        <f>SUM(AH227:AH234)</f>
        <v>150.02774085518911</v>
      </c>
      <c r="AJ227" s="46">
        <f>ROUND(AI227,3)</f>
        <v>150.02799999999999</v>
      </c>
      <c r="AK227" s="46">
        <f>AJ227</f>
        <v>150.02799999999999</v>
      </c>
      <c r="AL227" s="46">
        <f>+AK227+AQ227</f>
        <v>168.59381497199999</v>
      </c>
      <c r="AM227" s="46">
        <f>+SUM(((AK227*3%*18%)))</f>
        <v>0.81015119999999985</v>
      </c>
      <c r="AN227" s="46">
        <f t="shared" ref="AN227" si="662">+SUM(((AK227*14.33%*53%)))</f>
        <v>11.394476572000002</v>
      </c>
      <c r="AO227" s="46">
        <f t="shared" ref="AO227" si="663">+SUM(((AK227*5.92%*53%)))</f>
        <v>4.7072785280000007</v>
      </c>
      <c r="AP227" s="46">
        <f t="shared" ref="AP227" si="664">+SUM(((AK227*2.08%*53%)))</f>
        <v>1.6539086719999998</v>
      </c>
      <c r="AQ227" s="46">
        <f>SUM(AM227:AP227)</f>
        <v>18.565814972000002</v>
      </c>
      <c r="AR227" s="47">
        <f>ROUNDUP(AL227,0)</f>
        <v>169</v>
      </c>
      <c r="AS227" s="37">
        <f>AK227</f>
        <v>150.02799999999999</v>
      </c>
      <c r="AT227" s="31">
        <f>AR227</f>
        <v>169</v>
      </c>
    </row>
    <row r="228" spans="1:46">
      <c r="A228" s="38">
        <v>2</v>
      </c>
      <c r="B228" s="15">
        <f t="shared" ref="B228:G228" si="665">B227</f>
        <v>26</v>
      </c>
      <c r="C228" s="15" t="str">
        <f t="shared" si="665"/>
        <v>28.03.2024</v>
      </c>
      <c r="D228" s="16" t="str">
        <f t="shared" si="665"/>
        <v>SFG-FRBNET-BOR-80X39X10</v>
      </c>
      <c r="E228" s="16" t="str">
        <f t="shared" si="665"/>
        <v>Restonic Hotel Motel Bonnell ET Border 80X39X10</v>
      </c>
      <c r="F228" s="16" t="str">
        <f t="shared" si="665"/>
        <v>SFG-FRBNET-BOR-80X39X10</v>
      </c>
      <c r="G228" s="16" t="str">
        <f t="shared" si="665"/>
        <v>Restonic Hotel Motel Bonnell ET Border 80X39X10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5" t="s">
        <v>698</v>
      </c>
      <c r="R228" s="35" t="s">
        <v>699</v>
      </c>
      <c r="S228" s="35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66">RIGHT(D228,8)</f>
        <v>80X39X10</v>
      </c>
      <c r="Y228" s="30" t="str">
        <f t="shared" ref="Y228:Y234" si="667">LEFT(X228,2)</f>
        <v>80</v>
      </c>
      <c r="Z228" s="30" t="str">
        <f t="shared" ref="Z228:Z234" si="668">MID(X228,4,2)</f>
        <v>39</v>
      </c>
      <c r="AA228" s="30" t="str">
        <f t="shared" ref="AA228:AA234" si="669">RIGHT(X228,2)</f>
        <v>10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61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37">
        <f t="shared" ref="AS228:AT228" si="670">AS227</f>
        <v>150.02799999999999</v>
      </c>
      <c r="AT228" s="31">
        <f t="shared" si="670"/>
        <v>169</v>
      </c>
    </row>
    <row r="229" spans="1:46">
      <c r="A229" s="38">
        <v>3</v>
      </c>
      <c r="B229" s="15">
        <f t="shared" ref="B229:G229" si="671">B228</f>
        <v>26</v>
      </c>
      <c r="C229" s="15" t="str">
        <f t="shared" si="671"/>
        <v>28.03.2024</v>
      </c>
      <c r="D229" s="16" t="str">
        <f t="shared" si="671"/>
        <v>SFG-FRBNET-BOR-80X39X10</v>
      </c>
      <c r="E229" s="16" t="str">
        <f t="shared" si="671"/>
        <v>Restonic Hotel Motel Bonnell ET Border 80X39X10</v>
      </c>
      <c r="F229" s="16" t="str">
        <f t="shared" si="671"/>
        <v>SFG-FRBNET-BOR-80X39X10</v>
      </c>
      <c r="G229" s="16" t="str">
        <f t="shared" si="671"/>
        <v>Restonic Hotel Motel Bonnell ET Border 80X39X10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5" t="s">
        <v>18712</v>
      </c>
      <c r="R229" s="35" t="s">
        <v>34279</v>
      </c>
      <c r="S229" s="35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66"/>
        <v>80X39X10</v>
      </c>
      <c r="Y229" s="30" t="str">
        <f t="shared" si="667"/>
        <v>80</v>
      </c>
      <c r="Z229" s="30" t="str">
        <f t="shared" si="668"/>
        <v>39</v>
      </c>
      <c r="AA229" s="30" t="str">
        <f t="shared" si="669"/>
        <v>10</v>
      </c>
      <c r="AB229" s="19" t="str">
        <f t="shared" ref="AB229:AC229" si="672">AB228</f>
        <v>80</v>
      </c>
      <c r="AC229" s="19" t="str">
        <f t="shared" si="672"/>
        <v>39</v>
      </c>
      <c r="AD229" s="20">
        <f>ROUNDUP(((((AB229+AC229)*2)+3)*0.0254),3)</f>
        <v>6.1220000000000008</v>
      </c>
      <c r="AF229" s="21">
        <f t="shared" ref="AF229:AF234" si="673">T229</f>
        <v>6.1220000000000008</v>
      </c>
      <c r="AG229" s="25">
        <f>VLOOKUP(Q229,'SFG-RM'!A:B,2,0)</f>
        <v>20.07128427</v>
      </c>
      <c r="AH229" s="19">
        <f t="shared" si="661"/>
        <v>122.87640230094001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37">
        <f t="shared" ref="AS229:AT229" si="674">AS228</f>
        <v>150.02799999999999</v>
      </c>
      <c r="AT229" s="31">
        <f t="shared" si="674"/>
        <v>169</v>
      </c>
    </row>
    <row r="230" spans="1:46">
      <c r="A230" s="38">
        <v>4</v>
      </c>
      <c r="B230" s="15">
        <f t="shared" ref="B230:G230" si="675">B229</f>
        <v>26</v>
      </c>
      <c r="C230" s="15" t="str">
        <f t="shared" si="675"/>
        <v>28.03.2024</v>
      </c>
      <c r="D230" s="16" t="str">
        <f t="shared" si="675"/>
        <v>SFG-FRBNET-BOR-80X39X10</v>
      </c>
      <c r="E230" s="16" t="str">
        <f t="shared" si="675"/>
        <v>Restonic Hotel Motel Bonnell ET Border 80X39X10</v>
      </c>
      <c r="F230" s="16" t="str">
        <f t="shared" si="675"/>
        <v>SFG-FRBNET-BOR-80X39X10</v>
      </c>
      <c r="G230" s="16" t="str">
        <f t="shared" si="675"/>
        <v>Restonic Hotel Motel Bonnell ET Border 80X39X10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5" t="s">
        <v>1964</v>
      </c>
      <c r="R230" s="35" t="s">
        <v>1965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66"/>
        <v>80X39X10</v>
      </c>
      <c r="Y230" s="30" t="str">
        <f t="shared" si="667"/>
        <v>80</v>
      </c>
      <c r="Z230" s="30" t="str">
        <f t="shared" si="668"/>
        <v>39</v>
      </c>
      <c r="AA230" s="30" t="str">
        <f t="shared" si="669"/>
        <v>10</v>
      </c>
      <c r="AB230" s="19" t="str">
        <f t="shared" ref="AB230:AC230" si="676">AB229</f>
        <v>80</v>
      </c>
      <c r="AC230" s="19" t="str">
        <f t="shared" si="676"/>
        <v>39</v>
      </c>
      <c r="AD230" s="20">
        <f>ROUNDUP(((((72+30)*2)+3)*0.0254),3)</f>
        <v>5.258</v>
      </c>
      <c r="AF230" s="21">
        <f t="shared" si="673"/>
        <v>1</v>
      </c>
      <c r="AG230">
        <f>VLOOKUP(Q230,'Rm-feb-24'!B:P,15,0)</f>
        <v>5.9957000000000003</v>
      </c>
      <c r="AH230" s="19">
        <f t="shared" si="661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37">
        <f t="shared" ref="AS230:AT230" si="677">AS229</f>
        <v>150.02799999999999</v>
      </c>
      <c r="AT230" s="31">
        <f t="shared" si="677"/>
        <v>169</v>
      </c>
    </row>
    <row r="231" spans="1:46">
      <c r="A231" s="38">
        <v>5</v>
      </c>
      <c r="B231" s="15">
        <f t="shared" ref="B231:G231" si="678">B230</f>
        <v>26</v>
      </c>
      <c r="C231" s="15" t="str">
        <f t="shared" si="678"/>
        <v>28.03.2024</v>
      </c>
      <c r="D231" s="16" t="str">
        <f t="shared" si="678"/>
        <v>SFG-FRBNET-BOR-80X39X10</v>
      </c>
      <c r="E231" s="16" t="str">
        <f t="shared" si="678"/>
        <v>Restonic Hotel Motel Bonnell ET Border 80X39X10</v>
      </c>
      <c r="F231" s="16" t="str">
        <f t="shared" si="678"/>
        <v>SFG-FRBNET-BOR-80X39X10</v>
      </c>
      <c r="G231" s="16" t="str">
        <f t="shared" si="678"/>
        <v>Restonic Hotel Motel Bonnell ET Border 80X39X10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5" t="s">
        <v>459</v>
      </c>
      <c r="R231" s="35" t="s">
        <v>460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66"/>
        <v>80X39X10</v>
      </c>
      <c r="Y231" s="30" t="str">
        <f t="shared" si="667"/>
        <v>80</v>
      </c>
      <c r="Z231" s="30" t="str">
        <f t="shared" si="668"/>
        <v>39</v>
      </c>
      <c r="AA231" s="30" t="str">
        <f t="shared" si="669"/>
        <v>10</v>
      </c>
      <c r="AB231" s="19" t="str">
        <f t="shared" ref="AB231:AC231" si="679">AB230</f>
        <v>80</v>
      </c>
      <c r="AC231" s="19" t="str">
        <f t="shared" si="679"/>
        <v>39</v>
      </c>
      <c r="AF231" s="21">
        <f t="shared" si="673"/>
        <v>1</v>
      </c>
      <c r="AG231">
        <f>VLOOKUP(Q231,'Rm-feb-24'!B:P,15,0)</f>
        <v>1.3274999999999999</v>
      </c>
      <c r="AH231" s="19">
        <f t="shared" si="661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37">
        <f t="shared" ref="AS231:AT231" si="680">AS230</f>
        <v>150.02799999999999</v>
      </c>
      <c r="AT231" s="31">
        <f t="shared" si="680"/>
        <v>169</v>
      </c>
    </row>
    <row r="232" spans="1:46">
      <c r="A232" s="38">
        <v>6</v>
      </c>
      <c r="B232" s="15">
        <f t="shared" ref="B232:G232" si="681">B231</f>
        <v>26</v>
      </c>
      <c r="C232" s="15" t="str">
        <f t="shared" si="681"/>
        <v>28.03.2024</v>
      </c>
      <c r="D232" s="16" t="str">
        <f t="shared" si="681"/>
        <v>SFG-FRBNET-BOR-80X39X10</v>
      </c>
      <c r="E232" s="16" t="str">
        <f t="shared" si="681"/>
        <v>Restonic Hotel Motel Bonnell ET Border 80X39X10</v>
      </c>
      <c r="F232" s="16" t="str">
        <f t="shared" si="681"/>
        <v>SFG-FRBNET-BOR-80X39X10</v>
      </c>
      <c r="G232" s="16" t="str">
        <f t="shared" si="681"/>
        <v>Restonic Hotel Motel Bonnell ET Border 80X39X10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5" t="s">
        <v>2232</v>
      </c>
      <c r="R232" s="35" t="s">
        <v>2233</v>
      </c>
      <c r="S232" s="35" t="s">
        <v>25</v>
      </c>
      <c r="T232" s="36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66"/>
        <v>80X39X10</v>
      </c>
      <c r="Y232" s="30" t="str">
        <f t="shared" si="667"/>
        <v>80</v>
      </c>
      <c r="Z232" s="30" t="str">
        <f t="shared" si="668"/>
        <v>39</v>
      </c>
      <c r="AA232" s="30" t="str">
        <f t="shared" si="669"/>
        <v>10</v>
      </c>
      <c r="AB232" s="19" t="str">
        <f t="shared" ref="AB232:AC232" si="682">AB231</f>
        <v>80</v>
      </c>
      <c r="AC232" s="19" t="str">
        <f t="shared" si="682"/>
        <v>39</v>
      </c>
      <c r="AF232" s="21">
        <f t="shared" si="673"/>
        <v>1</v>
      </c>
      <c r="AG232">
        <f>VLOOKUP(Q232,'Rm-feb-24'!B:P,15,0)</f>
        <v>1.7318</v>
      </c>
      <c r="AH232" s="19">
        <f t="shared" si="661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37">
        <f t="shared" ref="AS232:AT232" si="683">AS231</f>
        <v>150.02799999999999</v>
      </c>
      <c r="AT232" s="31">
        <f t="shared" si="683"/>
        <v>169</v>
      </c>
    </row>
    <row r="233" spans="1:46">
      <c r="A233" s="38">
        <v>7</v>
      </c>
      <c r="B233" s="15">
        <f t="shared" ref="B233:G233" si="684">B232</f>
        <v>26</v>
      </c>
      <c r="C233" s="15" t="str">
        <f t="shared" si="684"/>
        <v>28.03.2024</v>
      </c>
      <c r="D233" s="16" t="str">
        <f t="shared" si="684"/>
        <v>SFG-FRBNET-BOR-80X39X10</v>
      </c>
      <c r="E233" s="16" t="str">
        <f t="shared" si="684"/>
        <v>Restonic Hotel Motel Bonnell ET Border 80X39X10</v>
      </c>
      <c r="F233" s="16" t="str">
        <f t="shared" si="684"/>
        <v>SFG-FRBNET-BOR-80X39X10</v>
      </c>
      <c r="G233" s="16" t="str">
        <f t="shared" si="684"/>
        <v>Restonic Hotel Motel Bonnell ET Border 80X39X10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5" t="s">
        <v>18738</v>
      </c>
      <c r="R233" s="35" t="s">
        <v>34277</v>
      </c>
      <c r="S233" s="35" t="s">
        <v>192</v>
      </c>
      <c r="T233" s="36">
        <v>0.92</v>
      </c>
      <c r="U233" s="16" t="s">
        <v>2292</v>
      </c>
      <c r="V233" s="16" t="s">
        <v>2276</v>
      </c>
      <c r="W233" s="16" t="s">
        <v>2295</v>
      </c>
      <c r="X233" s="29" t="str">
        <f t="shared" si="666"/>
        <v>80X39X10</v>
      </c>
      <c r="Y233" s="30" t="str">
        <f t="shared" si="667"/>
        <v>80</v>
      </c>
      <c r="Z233" s="30" t="str">
        <f t="shared" si="668"/>
        <v>39</v>
      </c>
      <c r="AA233" s="30" t="str">
        <f t="shared" si="669"/>
        <v>10</v>
      </c>
      <c r="AB233" s="19" t="str">
        <f t="shared" ref="AB233:AC233" si="685">AB232</f>
        <v>80</v>
      </c>
      <c r="AC233" s="19" t="str">
        <f t="shared" si="685"/>
        <v>39</v>
      </c>
      <c r="AF233" s="21">
        <f t="shared" si="673"/>
        <v>0.92</v>
      </c>
      <c r="AG233" s="25">
        <f>VLOOKUP(Q233,'SFG-RM'!A:B,2,0)</f>
        <v>9.3094552894011979</v>
      </c>
      <c r="AH233" s="19">
        <f t="shared" si="661"/>
        <v>8.5646988662491026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37">
        <f t="shared" ref="AS233:AT233" si="686">AS232</f>
        <v>150.02799999999999</v>
      </c>
      <c r="AT233" s="31">
        <f t="shared" si="686"/>
        <v>169</v>
      </c>
    </row>
    <row r="234" spans="1:46">
      <c r="A234" s="38">
        <v>8</v>
      </c>
      <c r="B234" s="15">
        <f t="shared" ref="B234:G234" si="687">B233</f>
        <v>26</v>
      </c>
      <c r="C234" s="15" t="str">
        <f t="shared" si="687"/>
        <v>28.03.2024</v>
      </c>
      <c r="D234" s="16" t="str">
        <f t="shared" si="687"/>
        <v>SFG-FRBNET-BOR-80X39X10</v>
      </c>
      <c r="E234" s="16" t="str">
        <f t="shared" si="687"/>
        <v>Restonic Hotel Motel Bonnell ET Border 80X39X10</v>
      </c>
      <c r="F234" s="16" t="str">
        <f t="shared" si="687"/>
        <v>SFG-FRBNET-BOR-80X39X10</v>
      </c>
      <c r="G234" s="16" t="str">
        <f t="shared" si="687"/>
        <v>Restonic Hotel Motel Bonnell ET Border 80X39X10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5" t="s">
        <v>1479</v>
      </c>
      <c r="R234" s="35" t="s">
        <v>1480</v>
      </c>
      <c r="S234" s="35" t="s">
        <v>165</v>
      </c>
      <c r="T234" s="36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66"/>
        <v>80X39X10</v>
      </c>
      <c r="Y234" s="30" t="str">
        <f t="shared" si="667"/>
        <v>80</v>
      </c>
      <c r="Z234" s="30" t="str">
        <f t="shared" si="668"/>
        <v>39</v>
      </c>
      <c r="AA234" s="30" t="str">
        <f t="shared" si="669"/>
        <v>10</v>
      </c>
      <c r="AB234" s="19" t="str">
        <f t="shared" ref="AB234:AC234" si="688">AB233</f>
        <v>80</v>
      </c>
      <c r="AC234" s="19" t="str">
        <f t="shared" si="688"/>
        <v>39</v>
      </c>
      <c r="AF234" s="21">
        <f t="shared" si="673"/>
        <v>2</v>
      </c>
      <c r="AG234">
        <f>VLOOKUP(Q234,'Rm-feb-24'!B:P,15,0)</f>
        <v>4.6721000000000004</v>
      </c>
      <c r="AH234" s="19">
        <f t="shared" si="661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37">
        <f t="shared" ref="AS234:AT234" si="689">AS233</f>
        <v>150.02799999999999</v>
      </c>
      <c r="AT234" s="31">
        <f t="shared" si="689"/>
        <v>169</v>
      </c>
    </row>
    <row r="236" spans="1:46">
      <c r="A236" s="38">
        <v>1</v>
      </c>
      <c r="B236" s="15"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SFG-FRBNET-BOR-80X45X10</v>
      </c>
      <c r="G236" s="16" t="str">
        <f>E236</f>
        <v>Restonic Hotel Motel Bonnell ET Border 80X45X10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5" t="s">
        <v>1659</v>
      </c>
      <c r="R236" s="35" t="s">
        <v>1660</v>
      </c>
      <c r="S236" s="35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80X45X10</v>
      </c>
      <c r="Y236" s="30" t="str">
        <f>LEFT(X236,2)</f>
        <v>80</v>
      </c>
      <c r="Z236" s="30" t="str">
        <f>MID(X236,4,2)</f>
        <v>45</v>
      </c>
      <c r="AA236" s="30" t="str">
        <f>RIGHT(X236,2)</f>
        <v>10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90">AF236*AG236</f>
        <v>0.129439688</v>
      </c>
      <c r="AI236" s="46">
        <f>SUM(AH236:AH243)</f>
        <v>156.1494825575391</v>
      </c>
      <c r="AJ236" s="46">
        <f>ROUND(AI236,3)</f>
        <v>156.149</v>
      </c>
      <c r="AK236" s="46">
        <f>AJ236</f>
        <v>156.149</v>
      </c>
      <c r="AL236" s="46">
        <f>+AK236+AQ236</f>
        <v>175.47228260100002</v>
      </c>
      <c r="AM236" s="46">
        <f>+SUM(((AK236*3%*18%)))</f>
        <v>0.84320459999999997</v>
      </c>
      <c r="AN236" s="46">
        <f t="shared" ref="AN236" si="691">+SUM(((AK236*14.33%*53%)))</f>
        <v>11.859360401000002</v>
      </c>
      <c r="AO236" s="46">
        <f t="shared" ref="AO236" si="692">+SUM(((AK236*5.92%*53%)))</f>
        <v>4.8993310240000012</v>
      </c>
      <c r="AP236" s="46">
        <f t="shared" ref="AP236" si="693">+SUM(((AK236*2.08%*53%)))</f>
        <v>1.721386576</v>
      </c>
      <c r="AQ236" s="46">
        <f>SUM(AM236:AP236)</f>
        <v>19.323282601000003</v>
      </c>
      <c r="AR236" s="47">
        <f>ROUNDUP(AL236,0)</f>
        <v>176</v>
      </c>
      <c r="AS236" s="37">
        <f>AK236</f>
        <v>156.149</v>
      </c>
      <c r="AT236" s="31">
        <f>AR236</f>
        <v>176</v>
      </c>
    </row>
    <row r="237" spans="1:46">
      <c r="A237" s="38">
        <v>2</v>
      </c>
      <c r="B237" s="15">
        <f t="shared" ref="B237:G237" si="694">B236</f>
        <v>27</v>
      </c>
      <c r="C237" s="15" t="str">
        <f t="shared" si="694"/>
        <v>28.03.2024</v>
      </c>
      <c r="D237" s="16" t="str">
        <f t="shared" si="694"/>
        <v>SFG-FRBNET-BOR-80X45X10</v>
      </c>
      <c r="E237" s="16" t="str">
        <f t="shared" si="694"/>
        <v>Restonic Hotel Motel Bonnell ET Border 80X45X10</v>
      </c>
      <c r="F237" s="16" t="str">
        <f t="shared" si="694"/>
        <v>SFG-FRBNET-BOR-80X45X10</v>
      </c>
      <c r="G237" s="16" t="str">
        <f t="shared" si="694"/>
        <v>Restonic Hotel Motel Bonnell ET Border 80X45X10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5" t="s">
        <v>698</v>
      </c>
      <c r="R237" s="35" t="s">
        <v>699</v>
      </c>
      <c r="S237" s="35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95">RIGHT(D237,8)</f>
        <v>80X45X10</v>
      </c>
      <c r="Y237" s="30" t="str">
        <f t="shared" ref="Y237:Y243" si="696">LEFT(X237,2)</f>
        <v>80</v>
      </c>
      <c r="Z237" s="30" t="str">
        <f t="shared" ref="Z237:Z243" si="697">MID(X237,4,2)</f>
        <v>45</v>
      </c>
      <c r="AA237" s="30" t="str">
        <f t="shared" ref="AA237:AA243" si="698">RIGHT(X237,2)</f>
        <v>10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90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37">
        <f t="shared" ref="AS237:AT237" si="699">AS236</f>
        <v>156.149</v>
      </c>
      <c r="AT237" s="31">
        <f t="shared" si="699"/>
        <v>176</v>
      </c>
    </row>
    <row r="238" spans="1:46">
      <c r="A238" s="38">
        <v>3</v>
      </c>
      <c r="B238" s="15">
        <f t="shared" ref="B238:G238" si="700">B237</f>
        <v>27</v>
      </c>
      <c r="C238" s="15" t="str">
        <f t="shared" si="700"/>
        <v>28.03.2024</v>
      </c>
      <c r="D238" s="16" t="str">
        <f t="shared" si="700"/>
        <v>SFG-FRBNET-BOR-80X45X10</v>
      </c>
      <c r="E238" s="16" t="str">
        <f t="shared" si="700"/>
        <v>Restonic Hotel Motel Bonnell ET Border 80X45X10</v>
      </c>
      <c r="F238" s="16" t="str">
        <f t="shared" si="700"/>
        <v>SFG-FRBNET-BOR-80X45X10</v>
      </c>
      <c r="G238" s="16" t="str">
        <f t="shared" si="700"/>
        <v>Restonic Hotel Motel Bonnell ET Border 80X45X10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5" t="s">
        <v>18712</v>
      </c>
      <c r="R238" s="35" t="s">
        <v>34279</v>
      </c>
      <c r="S238" s="35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95"/>
        <v>80X45X10</v>
      </c>
      <c r="Y238" s="30" t="str">
        <f t="shared" si="696"/>
        <v>80</v>
      </c>
      <c r="Z238" s="30" t="str">
        <f t="shared" si="697"/>
        <v>45</v>
      </c>
      <c r="AA238" s="30" t="str">
        <f t="shared" si="698"/>
        <v>10</v>
      </c>
      <c r="AB238" s="19" t="str">
        <f t="shared" ref="AB238:AC238" si="701">AB237</f>
        <v>80</v>
      </c>
      <c r="AC238" s="19" t="str">
        <f t="shared" si="701"/>
        <v>45</v>
      </c>
      <c r="AD238" s="20">
        <f>ROUNDUP(((((AB238+AC238)*2)+3)*0.0254),3)</f>
        <v>6.4270000000000005</v>
      </c>
      <c r="AF238" s="21">
        <f t="shared" ref="AF238:AF243" si="702">T238</f>
        <v>6.4270000000000005</v>
      </c>
      <c r="AG238" s="25">
        <f>VLOOKUP(Q238,'SFG-RM'!A:B,2,0)</f>
        <v>20.07128427</v>
      </c>
      <c r="AH238" s="19">
        <f t="shared" si="690"/>
        <v>128.99814400329001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37">
        <f t="shared" ref="AS238:AT238" si="703">AS237</f>
        <v>156.149</v>
      </c>
      <c r="AT238" s="31">
        <f t="shared" si="703"/>
        <v>176</v>
      </c>
    </row>
    <row r="239" spans="1:46">
      <c r="A239" s="38">
        <v>4</v>
      </c>
      <c r="B239" s="15">
        <f t="shared" ref="B239:G239" si="704">B238</f>
        <v>27</v>
      </c>
      <c r="C239" s="15" t="str">
        <f t="shared" si="704"/>
        <v>28.03.2024</v>
      </c>
      <c r="D239" s="16" t="str">
        <f t="shared" si="704"/>
        <v>SFG-FRBNET-BOR-80X45X10</v>
      </c>
      <c r="E239" s="16" t="str">
        <f t="shared" si="704"/>
        <v>Restonic Hotel Motel Bonnell ET Border 80X45X10</v>
      </c>
      <c r="F239" s="16" t="str">
        <f t="shared" si="704"/>
        <v>SFG-FRBNET-BOR-80X45X10</v>
      </c>
      <c r="G239" s="16" t="str">
        <f t="shared" si="704"/>
        <v>Restonic Hotel Motel Bonnell ET Border 80X45X10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5" t="s">
        <v>1964</v>
      </c>
      <c r="R239" s="35" t="s">
        <v>1965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95"/>
        <v>80X45X10</v>
      </c>
      <c r="Y239" s="30" t="str">
        <f t="shared" si="696"/>
        <v>80</v>
      </c>
      <c r="Z239" s="30" t="str">
        <f t="shared" si="697"/>
        <v>45</v>
      </c>
      <c r="AA239" s="30" t="str">
        <f t="shared" si="698"/>
        <v>10</v>
      </c>
      <c r="AB239" s="19" t="str">
        <f t="shared" ref="AB239:AC239" si="705">AB238</f>
        <v>80</v>
      </c>
      <c r="AC239" s="19" t="str">
        <f t="shared" si="705"/>
        <v>45</v>
      </c>
      <c r="AD239" s="20">
        <f>ROUNDUP(((((72+30)*2)+3)*0.0254),3)</f>
        <v>5.258</v>
      </c>
      <c r="AF239" s="21">
        <f t="shared" si="702"/>
        <v>1</v>
      </c>
      <c r="AG239">
        <f>VLOOKUP(Q239,'Rm-feb-24'!B:P,15,0)</f>
        <v>5.9957000000000003</v>
      </c>
      <c r="AH239" s="19">
        <f t="shared" si="690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37">
        <f t="shared" ref="AS239:AT239" si="706">AS238</f>
        <v>156.149</v>
      </c>
      <c r="AT239" s="31">
        <f t="shared" si="706"/>
        <v>176</v>
      </c>
    </row>
    <row r="240" spans="1:46">
      <c r="A240" s="38">
        <v>5</v>
      </c>
      <c r="B240" s="15">
        <f t="shared" ref="B240:G240" si="707">B239</f>
        <v>27</v>
      </c>
      <c r="C240" s="15" t="str">
        <f t="shared" si="707"/>
        <v>28.03.2024</v>
      </c>
      <c r="D240" s="16" t="str">
        <f t="shared" si="707"/>
        <v>SFG-FRBNET-BOR-80X45X10</v>
      </c>
      <c r="E240" s="16" t="str">
        <f t="shared" si="707"/>
        <v>Restonic Hotel Motel Bonnell ET Border 80X45X10</v>
      </c>
      <c r="F240" s="16" t="str">
        <f t="shared" si="707"/>
        <v>SFG-FRBNET-BOR-80X45X10</v>
      </c>
      <c r="G240" s="16" t="str">
        <f t="shared" si="707"/>
        <v>Restonic Hotel Motel Bonnell ET Border 80X45X10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5" t="s">
        <v>459</v>
      </c>
      <c r="R240" s="35" t="s">
        <v>460</v>
      </c>
      <c r="S240" s="35" t="s">
        <v>25</v>
      </c>
      <c r="T240" s="36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95"/>
        <v>80X45X10</v>
      </c>
      <c r="Y240" s="30" t="str">
        <f t="shared" si="696"/>
        <v>80</v>
      </c>
      <c r="Z240" s="30" t="str">
        <f t="shared" si="697"/>
        <v>45</v>
      </c>
      <c r="AA240" s="30" t="str">
        <f t="shared" si="698"/>
        <v>10</v>
      </c>
      <c r="AB240" s="19" t="str">
        <f t="shared" ref="AB240:AC240" si="708">AB239</f>
        <v>80</v>
      </c>
      <c r="AC240" s="19" t="str">
        <f t="shared" si="708"/>
        <v>45</v>
      </c>
      <c r="AF240" s="21">
        <f t="shared" si="702"/>
        <v>1</v>
      </c>
      <c r="AG240">
        <f>VLOOKUP(Q240,'Rm-feb-24'!B:P,15,0)</f>
        <v>1.3274999999999999</v>
      </c>
      <c r="AH240" s="19">
        <f t="shared" si="690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37">
        <f t="shared" ref="AS240:AT240" si="709">AS239</f>
        <v>156.149</v>
      </c>
      <c r="AT240" s="31">
        <f t="shared" si="709"/>
        <v>176</v>
      </c>
    </row>
    <row r="241" spans="1:46">
      <c r="A241" s="38">
        <v>6</v>
      </c>
      <c r="B241" s="15">
        <f t="shared" ref="B241:G241" si="710">B240</f>
        <v>27</v>
      </c>
      <c r="C241" s="15" t="str">
        <f t="shared" si="710"/>
        <v>28.03.2024</v>
      </c>
      <c r="D241" s="16" t="str">
        <f t="shared" si="710"/>
        <v>SFG-FRBNET-BOR-80X45X10</v>
      </c>
      <c r="E241" s="16" t="str">
        <f t="shared" si="710"/>
        <v>Restonic Hotel Motel Bonnell ET Border 80X45X10</v>
      </c>
      <c r="F241" s="16" t="str">
        <f t="shared" si="710"/>
        <v>SFG-FRBNET-BOR-80X45X10</v>
      </c>
      <c r="G241" s="16" t="str">
        <f t="shared" si="710"/>
        <v>Restonic Hotel Motel Bonnell ET Border 80X45X10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5" t="s">
        <v>2232</v>
      </c>
      <c r="R241" s="35" t="s">
        <v>2233</v>
      </c>
      <c r="S241" s="35" t="s">
        <v>25</v>
      </c>
      <c r="T241" s="36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95"/>
        <v>80X45X10</v>
      </c>
      <c r="Y241" s="30" t="str">
        <f t="shared" si="696"/>
        <v>80</v>
      </c>
      <c r="Z241" s="30" t="str">
        <f t="shared" si="697"/>
        <v>45</v>
      </c>
      <c r="AA241" s="30" t="str">
        <f t="shared" si="698"/>
        <v>10</v>
      </c>
      <c r="AB241" s="19" t="str">
        <f t="shared" ref="AB241:AC241" si="711">AB240</f>
        <v>80</v>
      </c>
      <c r="AC241" s="19" t="str">
        <f t="shared" si="711"/>
        <v>45</v>
      </c>
      <c r="AF241" s="21">
        <f t="shared" si="702"/>
        <v>1</v>
      </c>
      <c r="AG241">
        <f>VLOOKUP(Q241,'Rm-feb-24'!B:P,15,0)</f>
        <v>1.7318</v>
      </c>
      <c r="AH241" s="19">
        <f t="shared" si="690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37">
        <f t="shared" ref="AS241:AT241" si="712">AS240</f>
        <v>156.149</v>
      </c>
      <c r="AT241" s="31">
        <f t="shared" si="712"/>
        <v>176</v>
      </c>
    </row>
    <row r="242" spans="1:46">
      <c r="A242" s="38">
        <v>7</v>
      </c>
      <c r="B242" s="15">
        <f t="shared" ref="B242:G242" si="713">B241</f>
        <v>27</v>
      </c>
      <c r="C242" s="15" t="str">
        <f t="shared" si="713"/>
        <v>28.03.2024</v>
      </c>
      <c r="D242" s="16" t="str">
        <f t="shared" si="713"/>
        <v>SFG-FRBNET-BOR-80X45X10</v>
      </c>
      <c r="E242" s="16" t="str">
        <f t="shared" si="713"/>
        <v>Restonic Hotel Motel Bonnell ET Border 80X45X10</v>
      </c>
      <c r="F242" s="16" t="str">
        <f t="shared" si="713"/>
        <v>SFG-FRBNET-BOR-80X45X10</v>
      </c>
      <c r="G242" s="16" t="str">
        <f t="shared" si="713"/>
        <v>Restonic Hotel Motel Bonnell ET Border 80X45X10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5" t="s">
        <v>18738</v>
      </c>
      <c r="R242" s="35" t="s">
        <v>34277</v>
      </c>
      <c r="S242" s="35" t="s">
        <v>192</v>
      </c>
      <c r="T242" s="36">
        <v>0.92</v>
      </c>
      <c r="U242" s="16" t="s">
        <v>2292</v>
      </c>
      <c r="V242" s="16" t="s">
        <v>2276</v>
      </c>
      <c r="W242" s="16" t="s">
        <v>2295</v>
      </c>
      <c r="X242" s="29" t="str">
        <f t="shared" si="695"/>
        <v>80X45X10</v>
      </c>
      <c r="Y242" s="30" t="str">
        <f t="shared" si="696"/>
        <v>80</v>
      </c>
      <c r="Z242" s="30" t="str">
        <f t="shared" si="697"/>
        <v>45</v>
      </c>
      <c r="AA242" s="30" t="str">
        <f t="shared" si="698"/>
        <v>10</v>
      </c>
      <c r="AB242" s="19" t="str">
        <f t="shared" ref="AB242:AC242" si="714">AB241</f>
        <v>80</v>
      </c>
      <c r="AC242" s="19" t="str">
        <f t="shared" si="714"/>
        <v>45</v>
      </c>
      <c r="AF242" s="21">
        <f t="shared" si="702"/>
        <v>0.92</v>
      </c>
      <c r="AG242" s="25">
        <f>VLOOKUP(Q242,'SFG-RM'!A:B,2,0)</f>
        <v>9.3094552894011979</v>
      </c>
      <c r="AH242" s="19">
        <f t="shared" si="690"/>
        <v>8.5646988662491026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37">
        <f t="shared" ref="AS242:AT242" si="715">AS241</f>
        <v>156.149</v>
      </c>
      <c r="AT242" s="31">
        <f t="shared" si="715"/>
        <v>176</v>
      </c>
    </row>
    <row r="243" spans="1:46">
      <c r="A243" s="38">
        <v>8</v>
      </c>
      <c r="B243" s="15">
        <f t="shared" ref="B243:G243" si="716">B242</f>
        <v>27</v>
      </c>
      <c r="C243" s="15" t="str">
        <f t="shared" si="716"/>
        <v>28.03.2024</v>
      </c>
      <c r="D243" s="16" t="str">
        <f t="shared" si="716"/>
        <v>SFG-FRBNET-BOR-80X45X10</v>
      </c>
      <c r="E243" s="16" t="str">
        <f t="shared" si="716"/>
        <v>Restonic Hotel Motel Bonnell ET Border 80X45X10</v>
      </c>
      <c r="F243" s="16" t="str">
        <f t="shared" si="716"/>
        <v>SFG-FRBNET-BOR-80X45X10</v>
      </c>
      <c r="G243" s="16" t="str">
        <f t="shared" si="716"/>
        <v>Restonic Hotel Motel Bonnell ET Border 80X45X10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5" t="s">
        <v>1479</v>
      </c>
      <c r="R243" s="35" t="s">
        <v>1480</v>
      </c>
      <c r="S243" s="35" t="s">
        <v>165</v>
      </c>
      <c r="T243" s="36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95"/>
        <v>80X45X10</v>
      </c>
      <c r="Y243" s="30" t="str">
        <f t="shared" si="696"/>
        <v>80</v>
      </c>
      <c r="Z243" s="30" t="str">
        <f t="shared" si="697"/>
        <v>45</v>
      </c>
      <c r="AA243" s="30" t="str">
        <f t="shared" si="698"/>
        <v>10</v>
      </c>
      <c r="AB243" s="19" t="str">
        <f t="shared" ref="AB243:AC243" si="717">AB242</f>
        <v>80</v>
      </c>
      <c r="AC243" s="19" t="str">
        <f t="shared" si="717"/>
        <v>45</v>
      </c>
      <c r="AF243" s="21">
        <f t="shared" si="702"/>
        <v>2</v>
      </c>
      <c r="AG243">
        <f>VLOOKUP(Q243,'Rm-feb-24'!B:P,15,0)</f>
        <v>4.6721000000000004</v>
      </c>
      <c r="AH243" s="19">
        <f t="shared" si="690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37">
        <f t="shared" ref="AS243:AT243" si="718">AS242</f>
        <v>156.149</v>
      </c>
      <c r="AT243" s="31">
        <f t="shared" si="718"/>
        <v>176</v>
      </c>
    </row>
    <row r="245" spans="1:46">
      <c r="A245" s="38">
        <v>1</v>
      </c>
      <c r="B245" s="15"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SFG-FRBNET-BOR-80X51X10</v>
      </c>
      <c r="G245" s="16" t="str">
        <f>E245</f>
        <v>Restonic Hotel Motel Bonnell ET Border 80X51X10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5" t="s">
        <v>1659</v>
      </c>
      <c r="R245" s="35" t="s">
        <v>1660</v>
      </c>
      <c r="S245" s="35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80X51X10</v>
      </c>
      <c r="Y245" s="30" t="str">
        <f>LEFT(X245,2)</f>
        <v>80</v>
      </c>
      <c r="Z245" s="30" t="str">
        <f>MID(X245,4,2)</f>
        <v>51</v>
      </c>
      <c r="AA245" s="30" t="str">
        <f>RIGHT(X245,2)</f>
        <v>10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19">AF245*AG245</f>
        <v>0.129439688</v>
      </c>
      <c r="AI245" s="46">
        <f>SUM(AH245:AH252)</f>
        <v>162.25115297561908</v>
      </c>
      <c r="AJ245" s="46">
        <f>ROUND(AI245,3)</f>
        <v>162.251</v>
      </c>
      <c r="AK245" s="46">
        <f>AJ245</f>
        <v>162.251</v>
      </c>
      <c r="AL245" s="46">
        <f>+AK245+AQ245</f>
        <v>182.32939899900001</v>
      </c>
      <c r="AM245" s="46">
        <f>+SUM(((AK245*3%*18%)))</f>
        <v>0.87615540000000003</v>
      </c>
      <c r="AN245" s="46">
        <f t="shared" ref="AN245" si="720">+SUM(((AK245*14.33%*53%)))</f>
        <v>12.322801199000001</v>
      </c>
      <c r="AO245" s="46">
        <f t="shared" ref="AO245" si="721">+SUM(((AK245*5.92%*53%)))</f>
        <v>5.0907873760000006</v>
      </c>
      <c r="AP245" s="46">
        <f t="shared" ref="AP245" si="722">+SUM(((AK245*2.08%*53%)))</f>
        <v>1.7886550239999999</v>
      </c>
      <c r="AQ245" s="46">
        <f>SUM(AM245:AP245)</f>
        <v>20.078398999000001</v>
      </c>
      <c r="AR245" s="47">
        <f>ROUNDUP(AL245,0)</f>
        <v>183</v>
      </c>
      <c r="AS245" s="37">
        <f>AK245</f>
        <v>162.251</v>
      </c>
      <c r="AT245" s="31">
        <f>AR245</f>
        <v>183</v>
      </c>
    </row>
    <row r="246" spans="1:46">
      <c r="A246" s="38">
        <v>2</v>
      </c>
      <c r="B246" s="15">
        <f t="shared" ref="B246:G246" si="723">B245</f>
        <v>28</v>
      </c>
      <c r="C246" s="15" t="str">
        <f t="shared" si="723"/>
        <v>28.03.2024</v>
      </c>
      <c r="D246" s="16" t="str">
        <f t="shared" si="723"/>
        <v>SFG-FRBNET-BOR-80X51X10</v>
      </c>
      <c r="E246" s="16" t="str">
        <f t="shared" si="723"/>
        <v>Restonic Hotel Motel Bonnell ET Border 80X51X10</v>
      </c>
      <c r="F246" s="16" t="str">
        <f t="shared" si="723"/>
        <v>SFG-FRBNET-BOR-80X51X10</v>
      </c>
      <c r="G246" s="16" t="str">
        <f t="shared" si="723"/>
        <v>Restonic Hotel Motel Bonnell ET Border 80X51X10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5" t="s">
        <v>698</v>
      </c>
      <c r="R246" s="35" t="s">
        <v>699</v>
      </c>
      <c r="S246" s="35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24">RIGHT(D246,8)</f>
        <v>80X51X10</v>
      </c>
      <c r="Y246" s="30" t="str">
        <f t="shared" ref="Y246:Y252" si="725">LEFT(X246,2)</f>
        <v>80</v>
      </c>
      <c r="Z246" s="30" t="str">
        <f t="shared" ref="Z246:Z252" si="726">MID(X246,4,2)</f>
        <v>51</v>
      </c>
      <c r="AA246" s="30" t="str">
        <f t="shared" ref="AA246:AA252" si="727">RIGHT(X246,2)</f>
        <v>10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19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37">
        <f t="shared" ref="AS246:AT246" si="728">AS245</f>
        <v>162.251</v>
      </c>
      <c r="AT246" s="31">
        <f t="shared" si="728"/>
        <v>183</v>
      </c>
    </row>
    <row r="247" spans="1:46">
      <c r="A247" s="38">
        <v>3</v>
      </c>
      <c r="B247" s="15">
        <f t="shared" ref="B247:G247" si="729">B246</f>
        <v>28</v>
      </c>
      <c r="C247" s="15" t="str">
        <f t="shared" si="729"/>
        <v>28.03.2024</v>
      </c>
      <c r="D247" s="16" t="str">
        <f t="shared" si="729"/>
        <v>SFG-FRBNET-BOR-80X51X10</v>
      </c>
      <c r="E247" s="16" t="str">
        <f t="shared" si="729"/>
        <v>Restonic Hotel Motel Bonnell ET Border 80X51X10</v>
      </c>
      <c r="F247" s="16" t="str">
        <f t="shared" si="729"/>
        <v>SFG-FRBNET-BOR-80X51X10</v>
      </c>
      <c r="G247" s="16" t="str">
        <f t="shared" si="729"/>
        <v>Restonic Hotel Motel Bonnell ET Border 80X51X10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5" t="s">
        <v>18712</v>
      </c>
      <c r="R247" s="35" t="s">
        <v>34279</v>
      </c>
      <c r="S247" s="35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24"/>
        <v>80X51X10</v>
      </c>
      <c r="Y247" s="30" t="str">
        <f t="shared" si="725"/>
        <v>80</v>
      </c>
      <c r="Z247" s="30" t="str">
        <f t="shared" si="726"/>
        <v>51</v>
      </c>
      <c r="AA247" s="30" t="str">
        <f t="shared" si="727"/>
        <v>10</v>
      </c>
      <c r="AB247" s="19" t="str">
        <f t="shared" ref="AB247:AC247" si="730">AB246</f>
        <v>80</v>
      </c>
      <c r="AC247" s="19" t="str">
        <f t="shared" si="730"/>
        <v>51</v>
      </c>
      <c r="AD247" s="20">
        <f>ROUNDUP(((((AB247+AC247)*2)+3)*0.0254),3)</f>
        <v>6.7309999999999999</v>
      </c>
      <c r="AF247" s="21">
        <f t="shared" ref="AF247:AF252" si="731">T247</f>
        <v>6.7309999999999999</v>
      </c>
      <c r="AG247" s="25">
        <f>VLOOKUP(Q247,'SFG-RM'!A:B,2,0)</f>
        <v>20.07128427</v>
      </c>
      <c r="AH247" s="19">
        <f t="shared" si="719"/>
        <v>135.09981442136998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37">
        <f t="shared" ref="AS247:AT247" si="732">AS246</f>
        <v>162.251</v>
      </c>
      <c r="AT247" s="31">
        <f t="shared" si="732"/>
        <v>183</v>
      </c>
    </row>
    <row r="248" spans="1:46">
      <c r="A248" s="38">
        <v>4</v>
      </c>
      <c r="B248" s="15">
        <f t="shared" ref="B248:G248" si="733">B247</f>
        <v>28</v>
      </c>
      <c r="C248" s="15" t="str">
        <f t="shared" si="733"/>
        <v>28.03.2024</v>
      </c>
      <c r="D248" s="16" t="str">
        <f t="shared" si="733"/>
        <v>SFG-FRBNET-BOR-80X51X10</v>
      </c>
      <c r="E248" s="16" t="str">
        <f t="shared" si="733"/>
        <v>Restonic Hotel Motel Bonnell ET Border 80X51X10</v>
      </c>
      <c r="F248" s="16" t="str">
        <f t="shared" si="733"/>
        <v>SFG-FRBNET-BOR-80X51X10</v>
      </c>
      <c r="G248" s="16" t="str">
        <f t="shared" si="733"/>
        <v>Restonic Hotel Motel Bonnell ET Border 80X51X10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5" t="s">
        <v>1964</v>
      </c>
      <c r="R248" s="35" t="s">
        <v>1965</v>
      </c>
      <c r="S248" s="35" t="s">
        <v>25</v>
      </c>
      <c r="T248" s="36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24"/>
        <v>80X51X10</v>
      </c>
      <c r="Y248" s="30" t="str">
        <f t="shared" si="725"/>
        <v>80</v>
      </c>
      <c r="Z248" s="30" t="str">
        <f t="shared" si="726"/>
        <v>51</v>
      </c>
      <c r="AA248" s="30" t="str">
        <f t="shared" si="727"/>
        <v>10</v>
      </c>
      <c r="AB248" s="19" t="str">
        <f t="shared" ref="AB248:AC248" si="734">AB247</f>
        <v>80</v>
      </c>
      <c r="AC248" s="19" t="str">
        <f t="shared" si="734"/>
        <v>51</v>
      </c>
      <c r="AD248" s="20">
        <f>ROUNDUP(((((72+30)*2)+3)*0.0254),3)</f>
        <v>5.258</v>
      </c>
      <c r="AF248" s="21">
        <f t="shared" si="731"/>
        <v>1</v>
      </c>
      <c r="AG248">
        <f>VLOOKUP(Q248,'Rm-feb-24'!B:P,15,0)</f>
        <v>5.9957000000000003</v>
      </c>
      <c r="AH248" s="19">
        <f t="shared" si="719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37">
        <f t="shared" ref="AS248:AT248" si="735">AS247</f>
        <v>162.251</v>
      </c>
      <c r="AT248" s="31">
        <f t="shared" si="735"/>
        <v>183</v>
      </c>
    </row>
    <row r="249" spans="1:46">
      <c r="A249" s="38">
        <v>5</v>
      </c>
      <c r="B249" s="15">
        <f t="shared" ref="B249:G249" si="736">B248</f>
        <v>28</v>
      </c>
      <c r="C249" s="15" t="str">
        <f t="shared" si="736"/>
        <v>28.03.2024</v>
      </c>
      <c r="D249" s="16" t="str">
        <f t="shared" si="736"/>
        <v>SFG-FRBNET-BOR-80X51X10</v>
      </c>
      <c r="E249" s="16" t="str">
        <f t="shared" si="736"/>
        <v>Restonic Hotel Motel Bonnell ET Border 80X51X10</v>
      </c>
      <c r="F249" s="16" t="str">
        <f t="shared" si="736"/>
        <v>SFG-FRBNET-BOR-80X51X10</v>
      </c>
      <c r="G249" s="16" t="str">
        <f t="shared" si="736"/>
        <v>Restonic Hotel Motel Bonnell ET Border 80X51X10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5" t="s">
        <v>459</v>
      </c>
      <c r="R249" s="35" t="s">
        <v>460</v>
      </c>
      <c r="S249" s="35" t="s">
        <v>25</v>
      </c>
      <c r="T249" s="36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24"/>
        <v>80X51X10</v>
      </c>
      <c r="Y249" s="30" t="str">
        <f t="shared" si="725"/>
        <v>80</v>
      </c>
      <c r="Z249" s="30" t="str">
        <f t="shared" si="726"/>
        <v>51</v>
      </c>
      <c r="AA249" s="30" t="str">
        <f t="shared" si="727"/>
        <v>10</v>
      </c>
      <c r="AB249" s="19" t="str">
        <f t="shared" ref="AB249:AC249" si="737">AB248</f>
        <v>80</v>
      </c>
      <c r="AC249" s="19" t="str">
        <f t="shared" si="737"/>
        <v>51</v>
      </c>
      <c r="AF249" s="21">
        <f t="shared" si="731"/>
        <v>1</v>
      </c>
      <c r="AG249">
        <f>VLOOKUP(Q249,'Rm-feb-24'!B:P,15,0)</f>
        <v>1.3274999999999999</v>
      </c>
      <c r="AH249" s="19">
        <f t="shared" si="719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37">
        <f t="shared" ref="AS249:AT249" si="738">AS248</f>
        <v>162.251</v>
      </c>
      <c r="AT249" s="31">
        <f t="shared" si="738"/>
        <v>183</v>
      </c>
    </row>
    <row r="250" spans="1:46">
      <c r="A250" s="38">
        <v>6</v>
      </c>
      <c r="B250" s="15">
        <f t="shared" ref="B250:G250" si="739">B249</f>
        <v>28</v>
      </c>
      <c r="C250" s="15" t="str">
        <f t="shared" si="739"/>
        <v>28.03.2024</v>
      </c>
      <c r="D250" s="16" t="str">
        <f t="shared" si="739"/>
        <v>SFG-FRBNET-BOR-80X51X10</v>
      </c>
      <c r="E250" s="16" t="str">
        <f t="shared" si="739"/>
        <v>Restonic Hotel Motel Bonnell ET Border 80X51X10</v>
      </c>
      <c r="F250" s="16" t="str">
        <f t="shared" si="739"/>
        <v>SFG-FRBNET-BOR-80X51X10</v>
      </c>
      <c r="G250" s="16" t="str">
        <f t="shared" si="739"/>
        <v>Restonic Hotel Motel Bonnell ET Border 80X51X10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5" t="s">
        <v>2232</v>
      </c>
      <c r="R250" s="35" t="s">
        <v>2233</v>
      </c>
      <c r="S250" s="35" t="s">
        <v>25</v>
      </c>
      <c r="T250" s="36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24"/>
        <v>80X51X10</v>
      </c>
      <c r="Y250" s="30" t="str">
        <f t="shared" si="725"/>
        <v>80</v>
      </c>
      <c r="Z250" s="30" t="str">
        <f t="shared" si="726"/>
        <v>51</v>
      </c>
      <c r="AA250" s="30" t="str">
        <f t="shared" si="727"/>
        <v>10</v>
      </c>
      <c r="AB250" s="19" t="str">
        <f t="shared" ref="AB250:AC250" si="740">AB249</f>
        <v>80</v>
      </c>
      <c r="AC250" s="19" t="str">
        <f t="shared" si="740"/>
        <v>51</v>
      </c>
      <c r="AF250" s="21">
        <f t="shared" si="731"/>
        <v>1</v>
      </c>
      <c r="AG250">
        <f>VLOOKUP(Q250,'Rm-feb-24'!B:P,15,0)</f>
        <v>1.7318</v>
      </c>
      <c r="AH250" s="19">
        <f t="shared" si="719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37">
        <f t="shared" ref="AS250:AT250" si="741">AS249</f>
        <v>162.251</v>
      </c>
      <c r="AT250" s="31">
        <f t="shared" si="741"/>
        <v>183</v>
      </c>
    </row>
    <row r="251" spans="1:46">
      <c r="A251" s="38">
        <v>7</v>
      </c>
      <c r="B251" s="15">
        <f t="shared" ref="B251:G251" si="742">B250</f>
        <v>28</v>
      </c>
      <c r="C251" s="15" t="str">
        <f t="shared" si="742"/>
        <v>28.03.2024</v>
      </c>
      <c r="D251" s="16" t="str">
        <f t="shared" si="742"/>
        <v>SFG-FRBNET-BOR-80X51X10</v>
      </c>
      <c r="E251" s="16" t="str">
        <f t="shared" si="742"/>
        <v>Restonic Hotel Motel Bonnell ET Border 80X51X10</v>
      </c>
      <c r="F251" s="16" t="str">
        <f t="shared" si="742"/>
        <v>SFG-FRBNET-BOR-80X51X10</v>
      </c>
      <c r="G251" s="16" t="str">
        <f t="shared" si="742"/>
        <v>Restonic Hotel Motel Bonnell ET Border 80X51X10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5" t="s">
        <v>18738</v>
      </c>
      <c r="R251" s="35" t="s">
        <v>34277</v>
      </c>
      <c r="S251" s="35" t="s">
        <v>192</v>
      </c>
      <c r="T251" s="36">
        <v>0.92</v>
      </c>
      <c r="U251" s="16" t="s">
        <v>2292</v>
      </c>
      <c r="V251" s="16" t="s">
        <v>2276</v>
      </c>
      <c r="W251" s="16" t="s">
        <v>2295</v>
      </c>
      <c r="X251" s="29" t="str">
        <f t="shared" si="724"/>
        <v>80X51X10</v>
      </c>
      <c r="Y251" s="30" t="str">
        <f t="shared" si="725"/>
        <v>80</v>
      </c>
      <c r="Z251" s="30" t="str">
        <f t="shared" si="726"/>
        <v>51</v>
      </c>
      <c r="AA251" s="30" t="str">
        <f t="shared" si="727"/>
        <v>10</v>
      </c>
      <c r="AB251" s="19" t="str">
        <f t="shared" ref="AB251:AC251" si="743">AB250</f>
        <v>80</v>
      </c>
      <c r="AC251" s="19" t="str">
        <f t="shared" si="743"/>
        <v>51</v>
      </c>
      <c r="AF251" s="21">
        <f t="shared" si="731"/>
        <v>0.92</v>
      </c>
      <c r="AG251" s="25">
        <f>VLOOKUP(Q251,'SFG-RM'!A:B,2,0)</f>
        <v>9.3094552894011979</v>
      </c>
      <c r="AH251" s="19">
        <f t="shared" si="719"/>
        <v>8.5646988662491026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37">
        <f t="shared" ref="AS251:AT251" si="744">AS250</f>
        <v>162.251</v>
      </c>
      <c r="AT251" s="31">
        <f t="shared" si="744"/>
        <v>183</v>
      </c>
    </row>
    <row r="252" spans="1:46">
      <c r="A252" s="38">
        <v>8</v>
      </c>
      <c r="B252" s="15">
        <f t="shared" ref="B252:G252" si="745">B251</f>
        <v>28</v>
      </c>
      <c r="C252" s="15" t="str">
        <f t="shared" si="745"/>
        <v>28.03.2024</v>
      </c>
      <c r="D252" s="16" t="str">
        <f t="shared" si="745"/>
        <v>SFG-FRBNET-BOR-80X51X10</v>
      </c>
      <c r="E252" s="16" t="str">
        <f t="shared" si="745"/>
        <v>Restonic Hotel Motel Bonnell ET Border 80X51X10</v>
      </c>
      <c r="F252" s="16" t="str">
        <f t="shared" si="745"/>
        <v>SFG-FRBNET-BOR-80X51X10</v>
      </c>
      <c r="G252" s="16" t="str">
        <f t="shared" si="745"/>
        <v>Restonic Hotel Motel Bonnell ET Border 80X51X10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5" t="s">
        <v>1479</v>
      </c>
      <c r="R252" s="35" t="s">
        <v>1480</v>
      </c>
      <c r="S252" s="35" t="s">
        <v>165</v>
      </c>
      <c r="T252" s="36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24"/>
        <v>80X51X10</v>
      </c>
      <c r="Y252" s="30" t="str">
        <f t="shared" si="725"/>
        <v>80</v>
      </c>
      <c r="Z252" s="30" t="str">
        <f t="shared" si="726"/>
        <v>51</v>
      </c>
      <c r="AA252" s="30" t="str">
        <f t="shared" si="727"/>
        <v>10</v>
      </c>
      <c r="AB252" s="19" t="str">
        <f t="shared" ref="AB252:AC252" si="746">AB251</f>
        <v>80</v>
      </c>
      <c r="AC252" s="19" t="str">
        <f t="shared" si="746"/>
        <v>51</v>
      </c>
      <c r="AF252" s="21">
        <f t="shared" si="731"/>
        <v>2</v>
      </c>
      <c r="AG252">
        <f>VLOOKUP(Q252,'Rm-feb-24'!B:P,15,0)</f>
        <v>4.6721000000000004</v>
      </c>
      <c r="AH252" s="19">
        <f t="shared" si="719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37">
        <f t="shared" ref="AS252:AT252" si="747">AS251</f>
        <v>162.251</v>
      </c>
      <c r="AT252" s="31">
        <f t="shared" si="747"/>
        <v>183</v>
      </c>
    </row>
    <row r="254" spans="1:46">
      <c r="A254" s="38">
        <v>1</v>
      </c>
      <c r="B254" s="15">
        <v>29</v>
      </c>
      <c r="C254" s="15" t="s">
        <v>34276</v>
      </c>
      <c r="D254" s="16" t="s">
        <v>34336</v>
      </c>
      <c r="E254" s="16" t="s">
        <v>34337</v>
      </c>
      <c r="F254" s="16" t="str">
        <f>D254</f>
        <v>SFG-FRBNET-BOR-80X54X10</v>
      </c>
      <c r="G254" s="16" t="str">
        <f>E254</f>
        <v>Restonic Hotel Motel Bonnell ET Border 80X54X10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5" t="s">
        <v>1659</v>
      </c>
      <c r="R254" s="35" t="s">
        <v>1660</v>
      </c>
      <c r="S254" s="35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80X54X10</v>
      </c>
      <c r="Y254" s="30" t="str">
        <f>LEFT(X254,2)</f>
        <v>80</v>
      </c>
      <c r="Z254" s="30" t="str">
        <f>MID(X254,4,2)</f>
        <v>54</v>
      </c>
      <c r="AA254" s="30" t="str">
        <f>RIGHT(X254,2)</f>
        <v>10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48">AF254*AG254</f>
        <v>0.129439688</v>
      </c>
      <c r="AI254" s="46">
        <f>SUM(AH254:AH261)</f>
        <v>165.3220594689291</v>
      </c>
      <c r="AJ254" s="46">
        <f>ROUND(AI254,3)</f>
        <v>165.322</v>
      </c>
      <c r="AK254" s="46">
        <f>AJ254</f>
        <v>165.322</v>
      </c>
      <c r="AL254" s="46">
        <f>+AK254+AQ254</f>
        <v>185.78043217800001</v>
      </c>
      <c r="AM254" s="46">
        <f>+SUM(((AK254*3%*18%)))</f>
        <v>0.89273879999999983</v>
      </c>
      <c r="AN254" s="46">
        <f t="shared" ref="AN254" si="749">+SUM(((AK254*14.33%*53%)))</f>
        <v>12.556040578000003</v>
      </c>
      <c r="AO254" s="46">
        <f t="shared" ref="AO254" si="750">+SUM(((AK254*5.92%*53%)))</f>
        <v>5.1871430720000005</v>
      </c>
      <c r="AP254" s="46">
        <f t="shared" ref="AP254" si="751">+SUM(((AK254*2.08%*53%)))</f>
        <v>1.822509728</v>
      </c>
      <c r="AQ254" s="46">
        <f>SUM(AM254:AP254)</f>
        <v>20.458432178000002</v>
      </c>
      <c r="AR254" s="47">
        <f>ROUNDUP(AL254,0)</f>
        <v>186</v>
      </c>
      <c r="AS254" s="37">
        <f>AK254</f>
        <v>165.322</v>
      </c>
      <c r="AT254" s="31">
        <f>AR254</f>
        <v>186</v>
      </c>
    </row>
    <row r="255" spans="1:46">
      <c r="A255" s="38">
        <v>2</v>
      </c>
      <c r="B255" s="15">
        <f t="shared" ref="B255:G255" si="752">B254</f>
        <v>29</v>
      </c>
      <c r="C255" s="15" t="str">
        <f t="shared" si="752"/>
        <v>28.03.2024</v>
      </c>
      <c r="D255" s="16" t="str">
        <f t="shared" si="752"/>
        <v>SFG-FRBNET-BOR-80X54X10</v>
      </c>
      <c r="E255" s="16" t="str">
        <f t="shared" si="752"/>
        <v>Restonic Hotel Motel Bonnell ET Border 80X54X10</v>
      </c>
      <c r="F255" s="16" t="str">
        <f t="shared" si="752"/>
        <v>SFG-FRBNET-BOR-80X54X10</v>
      </c>
      <c r="G255" s="16" t="str">
        <f t="shared" si="752"/>
        <v>Restonic Hotel Motel Bonnell ET Border 80X54X10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5" t="s">
        <v>698</v>
      </c>
      <c r="R255" s="35" t="s">
        <v>699</v>
      </c>
      <c r="S255" s="35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53">RIGHT(D255,8)</f>
        <v>80X54X10</v>
      </c>
      <c r="Y255" s="30" t="str">
        <f t="shared" ref="Y255:Y261" si="754">LEFT(X255,2)</f>
        <v>80</v>
      </c>
      <c r="Z255" s="30" t="str">
        <f t="shared" ref="Z255:Z261" si="755">MID(X255,4,2)</f>
        <v>54</v>
      </c>
      <c r="AA255" s="30" t="str">
        <f t="shared" ref="AA255:AA261" si="756">RIGHT(X255,2)</f>
        <v>10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48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37">
        <f t="shared" ref="AS255:AT255" si="757">AS254</f>
        <v>165.322</v>
      </c>
      <c r="AT255" s="31">
        <f t="shared" si="757"/>
        <v>186</v>
      </c>
    </row>
    <row r="256" spans="1:46">
      <c r="A256" s="38">
        <v>3</v>
      </c>
      <c r="B256" s="15">
        <f t="shared" ref="B256:G256" si="758">B255</f>
        <v>29</v>
      </c>
      <c r="C256" s="15" t="str">
        <f t="shared" si="758"/>
        <v>28.03.2024</v>
      </c>
      <c r="D256" s="16" t="str">
        <f t="shared" si="758"/>
        <v>SFG-FRBNET-BOR-80X54X10</v>
      </c>
      <c r="E256" s="16" t="str">
        <f t="shared" si="758"/>
        <v>Restonic Hotel Motel Bonnell ET Border 80X54X10</v>
      </c>
      <c r="F256" s="16" t="str">
        <f t="shared" si="758"/>
        <v>SFG-FRBNET-BOR-80X54X10</v>
      </c>
      <c r="G256" s="16" t="str">
        <f t="shared" si="758"/>
        <v>Restonic Hotel Motel Bonnell ET Border 80X54X10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5" t="s">
        <v>18712</v>
      </c>
      <c r="R256" s="35" t="s">
        <v>34279</v>
      </c>
      <c r="S256" s="35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53"/>
        <v>80X54X10</v>
      </c>
      <c r="Y256" s="30" t="str">
        <f t="shared" si="754"/>
        <v>80</v>
      </c>
      <c r="Z256" s="30" t="str">
        <f t="shared" si="755"/>
        <v>54</v>
      </c>
      <c r="AA256" s="30" t="str">
        <f t="shared" si="756"/>
        <v>10</v>
      </c>
      <c r="AB256" s="19" t="str">
        <f t="shared" ref="AB256:AC256" si="759">AB255</f>
        <v>80</v>
      </c>
      <c r="AC256" s="19" t="str">
        <f t="shared" si="759"/>
        <v>54</v>
      </c>
      <c r="AD256" s="20">
        <f>ROUNDUP(((((AB256+AC256)*2)+3)*0.0254),3)</f>
        <v>6.8840000000000003</v>
      </c>
      <c r="AF256" s="21">
        <f t="shared" ref="AF256:AF261" si="760">T256</f>
        <v>6.8840000000000003</v>
      </c>
      <c r="AG256" s="25">
        <f>VLOOKUP(Q256,'SFG-RM'!A:B,2,0)</f>
        <v>20.07128427</v>
      </c>
      <c r="AH256" s="19">
        <f t="shared" si="748"/>
        <v>138.17072091468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37">
        <f t="shared" ref="AS256:AT256" si="761">AS255</f>
        <v>165.322</v>
      </c>
      <c r="AT256" s="31">
        <f t="shared" si="761"/>
        <v>186</v>
      </c>
    </row>
    <row r="257" spans="1:46">
      <c r="A257" s="38">
        <v>4</v>
      </c>
      <c r="B257" s="15">
        <f t="shared" ref="B257:G257" si="762">B256</f>
        <v>29</v>
      </c>
      <c r="C257" s="15" t="str">
        <f t="shared" si="762"/>
        <v>28.03.2024</v>
      </c>
      <c r="D257" s="16" t="str">
        <f t="shared" si="762"/>
        <v>SFG-FRBNET-BOR-80X54X10</v>
      </c>
      <c r="E257" s="16" t="str">
        <f t="shared" si="762"/>
        <v>Restonic Hotel Motel Bonnell ET Border 80X54X10</v>
      </c>
      <c r="F257" s="16" t="str">
        <f t="shared" si="762"/>
        <v>SFG-FRBNET-BOR-80X54X10</v>
      </c>
      <c r="G257" s="16" t="str">
        <f t="shared" si="762"/>
        <v>Restonic Hotel Motel Bonnell ET Border 80X54X10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5" t="s">
        <v>1964</v>
      </c>
      <c r="R257" s="35" t="s">
        <v>1965</v>
      </c>
      <c r="S257" s="35" t="s">
        <v>25</v>
      </c>
      <c r="T257" s="36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53"/>
        <v>80X54X10</v>
      </c>
      <c r="Y257" s="30" t="str">
        <f t="shared" si="754"/>
        <v>80</v>
      </c>
      <c r="Z257" s="30" t="str">
        <f t="shared" si="755"/>
        <v>54</v>
      </c>
      <c r="AA257" s="30" t="str">
        <f t="shared" si="756"/>
        <v>10</v>
      </c>
      <c r="AB257" s="19" t="str">
        <f t="shared" ref="AB257:AC257" si="763">AB256</f>
        <v>80</v>
      </c>
      <c r="AC257" s="19" t="str">
        <f t="shared" si="763"/>
        <v>54</v>
      </c>
      <c r="AD257" s="20">
        <f>ROUNDUP(((((72+30)*2)+3)*0.0254),3)</f>
        <v>5.258</v>
      </c>
      <c r="AF257" s="21">
        <f t="shared" si="760"/>
        <v>1</v>
      </c>
      <c r="AG257">
        <f>VLOOKUP(Q257,'Rm-feb-24'!B:P,15,0)</f>
        <v>5.9957000000000003</v>
      </c>
      <c r="AH257" s="19">
        <f t="shared" si="748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37">
        <f t="shared" ref="AS257:AT257" si="764">AS256</f>
        <v>165.322</v>
      </c>
      <c r="AT257" s="31">
        <f t="shared" si="764"/>
        <v>186</v>
      </c>
    </row>
    <row r="258" spans="1:46">
      <c r="A258" s="38">
        <v>5</v>
      </c>
      <c r="B258" s="15">
        <f t="shared" ref="B258:G258" si="765">B257</f>
        <v>29</v>
      </c>
      <c r="C258" s="15" t="str">
        <f t="shared" si="765"/>
        <v>28.03.2024</v>
      </c>
      <c r="D258" s="16" t="str">
        <f t="shared" si="765"/>
        <v>SFG-FRBNET-BOR-80X54X10</v>
      </c>
      <c r="E258" s="16" t="str">
        <f t="shared" si="765"/>
        <v>Restonic Hotel Motel Bonnell ET Border 80X54X10</v>
      </c>
      <c r="F258" s="16" t="str">
        <f t="shared" si="765"/>
        <v>SFG-FRBNET-BOR-80X54X10</v>
      </c>
      <c r="G258" s="16" t="str">
        <f t="shared" si="765"/>
        <v>Restonic Hotel Motel Bonnell ET Border 80X54X10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5" t="s">
        <v>459</v>
      </c>
      <c r="R258" s="35" t="s">
        <v>460</v>
      </c>
      <c r="S258" s="35" t="s">
        <v>25</v>
      </c>
      <c r="T258" s="36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53"/>
        <v>80X54X10</v>
      </c>
      <c r="Y258" s="30" t="str">
        <f t="shared" si="754"/>
        <v>80</v>
      </c>
      <c r="Z258" s="30" t="str">
        <f t="shared" si="755"/>
        <v>54</v>
      </c>
      <c r="AA258" s="30" t="str">
        <f t="shared" si="756"/>
        <v>10</v>
      </c>
      <c r="AB258" s="19" t="str">
        <f t="shared" ref="AB258:AC258" si="766">AB257</f>
        <v>80</v>
      </c>
      <c r="AC258" s="19" t="str">
        <f t="shared" si="766"/>
        <v>54</v>
      </c>
      <c r="AF258" s="21">
        <f t="shared" si="760"/>
        <v>1</v>
      </c>
      <c r="AG258">
        <f>VLOOKUP(Q258,'Rm-feb-24'!B:P,15,0)</f>
        <v>1.3274999999999999</v>
      </c>
      <c r="AH258" s="19">
        <f t="shared" si="748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37">
        <f t="shared" ref="AS258:AT258" si="767">AS257</f>
        <v>165.322</v>
      </c>
      <c r="AT258" s="31">
        <f t="shared" si="767"/>
        <v>186</v>
      </c>
    </row>
    <row r="259" spans="1:46">
      <c r="A259" s="38">
        <v>6</v>
      </c>
      <c r="B259" s="15">
        <f t="shared" ref="B259:G259" si="768">B258</f>
        <v>29</v>
      </c>
      <c r="C259" s="15" t="str">
        <f t="shared" si="768"/>
        <v>28.03.2024</v>
      </c>
      <c r="D259" s="16" t="str">
        <f t="shared" si="768"/>
        <v>SFG-FRBNET-BOR-80X54X10</v>
      </c>
      <c r="E259" s="16" t="str">
        <f t="shared" si="768"/>
        <v>Restonic Hotel Motel Bonnell ET Border 80X54X10</v>
      </c>
      <c r="F259" s="16" t="str">
        <f t="shared" si="768"/>
        <v>SFG-FRBNET-BOR-80X54X10</v>
      </c>
      <c r="G259" s="16" t="str">
        <f t="shared" si="768"/>
        <v>Restonic Hotel Motel Bonnell ET Border 80X54X10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5" t="s">
        <v>2232</v>
      </c>
      <c r="R259" s="35" t="s">
        <v>2233</v>
      </c>
      <c r="S259" s="35" t="s">
        <v>25</v>
      </c>
      <c r="T259" s="36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53"/>
        <v>80X54X10</v>
      </c>
      <c r="Y259" s="30" t="str">
        <f t="shared" si="754"/>
        <v>80</v>
      </c>
      <c r="Z259" s="30" t="str">
        <f t="shared" si="755"/>
        <v>54</v>
      </c>
      <c r="AA259" s="30" t="str">
        <f t="shared" si="756"/>
        <v>10</v>
      </c>
      <c r="AB259" s="19" t="str">
        <f t="shared" ref="AB259:AC259" si="769">AB258</f>
        <v>80</v>
      </c>
      <c r="AC259" s="19" t="str">
        <f t="shared" si="769"/>
        <v>54</v>
      </c>
      <c r="AF259" s="21">
        <f t="shared" si="760"/>
        <v>1</v>
      </c>
      <c r="AG259">
        <f>VLOOKUP(Q259,'Rm-feb-24'!B:P,15,0)</f>
        <v>1.7318</v>
      </c>
      <c r="AH259" s="19">
        <f t="shared" si="748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37">
        <f t="shared" ref="AS259:AT259" si="770">AS258</f>
        <v>165.322</v>
      </c>
      <c r="AT259" s="31">
        <f t="shared" si="770"/>
        <v>186</v>
      </c>
    </row>
    <row r="260" spans="1:46">
      <c r="A260" s="38">
        <v>7</v>
      </c>
      <c r="B260" s="15">
        <f t="shared" ref="B260:G260" si="771">B259</f>
        <v>29</v>
      </c>
      <c r="C260" s="15" t="str">
        <f t="shared" si="771"/>
        <v>28.03.2024</v>
      </c>
      <c r="D260" s="16" t="str">
        <f t="shared" si="771"/>
        <v>SFG-FRBNET-BOR-80X54X10</v>
      </c>
      <c r="E260" s="16" t="str">
        <f t="shared" si="771"/>
        <v>Restonic Hotel Motel Bonnell ET Border 80X54X10</v>
      </c>
      <c r="F260" s="16" t="str">
        <f t="shared" si="771"/>
        <v>SFG-FRBNET-BOR-80X54X10</v>
      </c>
      <c r="G260" s="16" t="str">
        <f t="shared" si="771"/>
        <v>Restonic Hotel Motel Bonnell ET Border 80X54X10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5" t="s">
        <v>18738</v>
      </c>
      <c r="R260" s="35" t="s">
        <v>34277</v>
      </c>
      <c r="S260" s="35" t="s">
        <v>192</v>
      </c>
      <c r="T260" s="36">
        <v>0.92</v>
      </c>
      <c r="U260" s="16" t="s">
        <v>2292</v>
      </c>
      <c r="V260" s="16" t="s">
        <v>2276</v>
      </c>
      <c r="W260" s="16" t="s">
        <v>2295</v>
      </c>
      <c r="X260" s="29" t="str">
        <f t="shared" si="753"/>
        <v>80X54X10</v>
      </c>
      <c r="Y260" s="30" t="str">
        <f t="shared" si="754"/>
        <v>80</v>
      </c>
      <c r="Z260" s="30" t="str">
        <f t="shared" si="755"/>
        <v>54</v>
      </c>
      <c r="AA260" s="30" t="str">
        <f t="shared" si="756"/>
        <v>10</v>
      </c>
      <c r="AB260" s="19" t="str">
        <f t="shared" ref="AB260:AC260" si="772">AB259</f>
        <v>80</v>
      </c>
      <c r="AC260" s="19" t="str">
        <f t="shared" si="772"/>
        <v>54</v>
      </c>
      <c r="AF260" s="21">
        <f t="shared" si="760"/>
        <v>0.92</v>
      </c>
      <c r="AG260" s="25">
        <f>VLOOKUP(Q260,'SFG-RM'!A:B,2,0)</f>
        <v>9.3094552894011979</v>
      </c>
      <c r="AH260" s="19">
        <f t="shared" si="748"/>
        <v>8.5646988662491026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37">
        <f t="shared" ref="AS260:AT260" si="773">AS259</f>
        <v>165.322</v>
      </c>
      <c r="AT260" s="31">
        <f t="shared" si="773"/>
        <v>186</v>
      </c>
    </row>
    <row r="261" spans="1:46">
      <c r="A261" s="38">
        <v>8</v>
      </c>
      <c r="B261" s="15">
        <f t="shared" ref="B261:G261" si="774">B260</f>
        <v>29</v>
      </c>
      <c r="C261" s="15" t="str">
        <f t="shared" si="774"/>
        <v>28.03.2024</v>
      </c>
      <c r="D261" s="16" t="str">
        <f t="shared" si="774"/>
        <v>SFG-FRBNET-BOR-80X54X10</v>
      </c>
      <c r="E261" s="16" t="str">
        <f t="shared" si="774"/>
        <v>Restonic Hotel Motel Bonnell ET Border 80X54X10</v>
      </c>
      <c r="F261" s="16" t="str">
        <f t="shared" si="774"/>
        <v>SFG-FRBNET-BOR-80X54X10</v>
      </c>
      <c r="G261" s="16" t="str">
        <f t="shared" si="774"/>
        <v>Restonic Hotel Motel Bonnell ET Border 80X54X10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5" t="s">
        <v>1479</v>
      </c>
      <c r="R261" s="35" t="s">
        <v>1480</v>
      </c>
      <c r="S261" s="35" t="s">
        <v>165</v>
      </c>
      <c r="T261" s="36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53"/>
        <v>80X54X10</v>
      </c>
      <c r="Y261" s="30" t="str">
        <f t="shared" si="754"/>
        <v>80</v>
      </c>
      <c r="Z261" s="30" t="str">
        <f t="shared" si="755"/>
        <v>54</v>
      </c>
      <c r="AA261" s="30" t="str">
        <f t="shared" si="756"/>
        <v>10</v>
      </c>
      <c r="AB261" s="19" t="str">
        <f t="shared" ref="AB261:AC261" si="775">AB260</f>
        <v>80</v>
      </c>
      <c r="AC261" s="19" t="str">
        <f t="shared" si="775"/>
        <v>54</v>
      </c>
      <c r="AF261" s="21">
        <f t="shared" si="760"/>
        <v>2</v>
      </c>
      <c r="AG261">
        <f>VLOOKUP(Q261,'Rm-feb-24'!B:P,15,0)</f>
        <v>4.6721000000000004</v>
      </c>
      <c r="AH261" s="19">
        <f t="shared" si="748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37">
        <f t="shared" ref="AS261:AT261" si="776">AS260</f>
        <v>165.322</v>
      </c>
      <c r="AT261" s="31">
        <f t="shared" si="776"/>
        <v>186</v>
      </c>
    </row>
    <row r="263" spans="1:46">
      <c r="A263" s="38">
        <v>1</v>
      </c>
      <c r="B263" s="15">
        <v>30</v>
      </c>
      <c r="C263" s="15" t="s">
        <v>34276</v>
      </c>
      <c r="D263" s="16" t="s">
        <v>34338</v>
      </c>
      <c r="E263" s="16" t="s">
        <v>34339</v>
      </c>
      <c r="F263" s="16" t="str">
        <f>D263</f>
        <v>SFG-FRBNET-BOR-80X57X10</v>
      </c>
      <c r="G263" s="16" t="str">
        <f>E263</f>
        <v>Restonic Hotel Motel Bonnell ET Border 80X57X10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5" t="s">
        <v>1659</v>
      </c>
      <c r="R263" s="35" t="s">
        <v>1660</v>
      </c>
      <c r="S263" s="35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80X57X10</v>
      </c>
      <c r="Y263" s="30" t="str">
        <f>LEFT(X263,2)</f>
        <v>80</v>
      </c>
      <c r="Z263" s="30" t="str">
        <f>MID(X263,4,2)</f>
        <v>57</v>
      </c>
      <c r="AA263" s="30" t="str">
        <f>RIGHT(X263,2)</f>
        <v>10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77">AF263*AG263</f>
        <v>0.129439688</v>
      </c>
      <c r="AI263" s="46">
        <f>SUM(AH263:AH270)</f>
        <v>168.3728946779691</v>
      </c>
      <c r="AJ263" s="46">
        <f>ROUND(AI263,3)</f>
        <v>168.37299999999999</v>
      </c>
      <c r="AK263" s="46">
        <f>AJ263</f>
        <v>168.37299999999999</v>
      </c>
      <c r="AL263" s="46">
        <f>+AK263+AQ263</f>
        <v>189.20899037699999</v>
      </c>
      <c r="AM263" s="46">
        <f>+SUM(((AK263*3%*18%)))</f>
        <v>0.90921419999999986</v>
      </c>
      <c r="AN263" s="46">
        <f t="shared" ref="AN263" si="778">+SUM(((AK263*14.33%*53%)))</f>
        <v>12.787760977000001</v>
      </c>
      <c r="AO263" s="46">
        <f t="shared" ref="AO263" si="779">+SUM(((AK263*5.92%*53%)))</f>
        <v>5.2828712480000002</v>
      </c>
      <c r="AP263" s="46">
        <f t="shared" ref="AP263" si="780">+SUM(((AK263*2.08%*53%)))</f>
        <v>1.8561439519999998</v>
      </c>
      <c r="AQ263" s="46">
        <f>SUM(AM263:AP263)</f>
        <v>20.835990377000002</v>
      </c>
      <c r="AR263" s="47">
        <f>ROUNDUP(AL263,0)</f>
        <v>190</v>
      </c>
      <c r="AS263" s="37">
        <f>AK263</f>
        <v>168.37299999999999</v>
      </c>
      <c r="AT263" s="31">
        <f>AR263</f>
        <v>190</v>
      </c>
    </row>
    <row r="264" spans="1:46">
      <c r="A264" s="38">
        <v>2</v>
      </c>
      <c r="B264" s="15">
        <f t="shared" ref="B264:G264" si="781">B263</f>
        <v>30</v>
      </c>
      <c r="C264" s="15" t="str">
        <f t="shared" si="781"/>
        <v>28.03.2024</v>
      </c>
      <c r="D264" s="16" t="str">
        <f t="shared" si="781"/>
        <v>SFG-FRBNET-BOR-80X57X10</v>
      </c>
      <c r="E264" s="16" t="str">
        <f t="shared" si="781"/>
        <v>Restonic Hotel Motel Bonnell ET Border 80X57X10</v>
      </c>
      <c r="F264" s="16" t="str">
        <f t="shared" si="781"/>
        <v>SFG-FRBNET-BOR-80X57X10</v>
      </c>
      <c r="G264" s="16" t="str">
        <f t="shared" si="781"/>
        <v>Restonic Hotel Motel Bonnell ET Border 80X57X10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5" t="s">
        <v>698</v>
      </c>
      <c r="R264" s="35" t="s">
        <v>699</v>
      </c>
      <c r="S264" s="35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82">RIGHT(D264,8)</f>
        <v>80X57X10</v>
      </c>
      <c r="Y264" s="30" t="str">
        <f t="shared" ref="Y264:Y270" si="783">LEFT(X264,2)</f>
        <v>80</v>
      </c>
      <c r="Z264" s="30" t="str">
        <f t="shared" ref="Z264:Z270" si="784">MID(X264,4,2)</f>
        <v>57</v>
      </c>
      <c r="AA264" s="30" t="str">
        <f t="shared" ref="AA264:AA270" si="785">RIGHT(X264,2)</f>
        <v>10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77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37">
        <f t="shared" ref="AS264:AT264" si="786">AS263</f>
        <v>168.37299999999999</v>
      </c>
      <c r="AT264" s="31">
        <f t="shared" si="786"/>
        <v>190</v>
      </c>
    </row>
    <row r="265" spans="1:46">
      <c r="A265" s="38">
        <v>3</v>
      </c>
      <c r="B265" s="15">
        <f t="shared" ref="B265:G265" si="787">B264</f>
        <v>30</v>
      </c>
      <c r="C265" s="15" t="str">
        <f t="shared" si="787"/>
        <v>28.03.2024</v>
      </c>
      <c r="D265" s="16" t="str">
        <f t="shared" si="787"/>
        <v>SFG-FRBNET-BOR-80X57X10</v>
      </c>
      <c r="E265" s="16" t="str">
        <f t="shared" si="787"/>
        <v>Restonic Hotel Motel Bonnell ET Border 80X57X10</v>
      </c>
      <c r="F265" s="16" t="str">
        <f t="shared" si="787"/>
        <v>SFG-FRBNET-BOR-80X57X10</v>
      </c>
      <c r="G265" s="16" t="str">
        <f t="shared" si="787"/>
        <v>Restonic Hotel Motel Bonnell ET Border 80X57X10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5" t="s">
        <v>18712</v>
      </c>
      <c r="R265" s="35" t="s">
        <v>34279</v>
      </c>
      <c r="S265" s="35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82"/>
        <v>80X57X10</v>
      </c>
      <c r="Y265" s="30" t="str">
        <f t="shared" si="783"/>
        <v>80</v>
      </c>
      <c r="Z265" s="30" t="str">
        <f t="shared" si="784"/>
        <v>57</v>
      </c>
      <c r="AA265" s="30" t="str">
        <f t="shared" si="785"/>
        <v>10</v>
      </c>
      <c r="AB265" s="19" t="str">
        <f t="shared" ref="AB265:AC265" si="788">AB264</f>
        <v>80</v>
      </c>
      <c r="AC265" s="19" t="str">
        <f t="shared" si="788"/>
        <v>57</v>
      </c>
      <c r="AD265" s="20">
        <f>ROUNDUP(((((AB265+AC265)*2)+3)*0.0254),3)</f>
        <v>7.0360000000000005</v>
      </c>
      <c r="AF265" s="21">
        <f t="shared" ref="AF265:AF270" si="789">T265</f>
        <v>7.0360000000000005</v>
      </c>
      <c r="AG265" s="25">
        <f>VLOOKUP(Q265,'SFG-RM'!A:B,2,0)</f>
        <v>20.07128427</v>
      </c>
      <c r="AH265" s="19">
        <f t="shared" si="777"/>
        <v>141.22155612372001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37">
        <f t="shared" ref="AS265:AT265" si="790">AS264</f>
        <v>168.37299999999999</v>
      </c>
      <c r="AT265" s="31">
        <f t="shared" si="790"/>
        <v>190</v>
      </c>
    </row>
    <row r="266" spans="1:46">
      <c r="A266" s="38">
        <v>4</v>
      </c>
      <c r="B266" s="15">
        <f t="shared" ref="B266:G266" si="791">B265</f>
        <v>30</v>
      </c>
      <c r="C266" s="15" t="str">
        <f t="shared" si="791"/>
        <v>28.03.2024</v>
      </c>
      <c r="D266" s="16" t="str">
        <f t="shared" si="791"/>
        <v>SFG-FRBNET-BOR-80X57X10</v>
      </c>
      <c r="E266" s="16" t="str">
        <f t="shared" si="791"/>
        <v>Restonic Hotel Motel Bonnell ET Border 80X57X10</v>
      </c>
      <c r="F266" s="16" t="str">
        <f t="shared" si="791"/>
        <v>SFG-FRBNET-BOR-80X57X10</v>
      </c>
      <c r="G266" s="16" t="str">
        <f t="shared" si="791"/>
        <v>Restonic Hotel Motel Bonnell ET Border 80X57X10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5" t="s">
        <v>1964</v>
      </c>
      <c r="R266" s="35" t="s">
        <v>1965</v>
      </c>
      <c r="S266" s="35" t="s">
        <v>25</v>
      </c>
      <c r="T266" s="36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82"/>
        <v>80X57X10</v>
      </c>
      <c r="Y266" s="30" t="str">
        <f t="shared" si="783"/>
        <v>80</v>
      </c>
      <c r="Z266" s="30" t="str">
        <f t="shared" si="784"/>
        <v>57</v>
      </c>
      <c r="AA266" s="30" t="str">
        <f t="shared" si="785"/>
        <v>10</v>
      </c>
      <c r="AB266" s="19" t="str">
        <f t="shared" ref="AB266:AC266" si="792">AB265</f>
        <v>80</v>
      </c>
      <c r="AC266" s="19" t="str">
        <f t="shared" si="792"/>
        <v>57</v>
      </c>
      <c r="AD266" s="20">
        <f>ROUNDUP(((((72+30)*2)+3)*0.0254),3)</f>
        <v>5.258</v>
      </c>
      <c r="AF266" s="21">
        <f t="shared" si="789"/>
        <v>1</v>
      </c>
      <c r="AG266">
        <f>VLOOKUP(Q266,'Rm-feb-24'!B:P,15,0)</f>
        <v>5.9957000000000003</v>
      </c>
      <c r="AH266" s="19">
        <f t="shared" si="777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37">
        <f t="shared" ref="AS266:AT266" si="793">AS265</f>
        <v>168.37299999999999</v>
      </c>
      <c r="AT266" s="31">
        <f t="shared" si="793"/>
        <v>190</v>
      </c>
    </row>
    <row r="267" spans="1:46">
      <c r="A267" s="38">
        <v>5</v>
      </c>
      <c r="B267" s="15">
        <f t="shared" ref="B267:G267" si="794">B266</f>
        <v>30</v>
      </c>
      <c r="C267" s="15" t="str">
        <f t="shared" si="794"/>
        <v>28.03.2024</v>
      </c>
      <c r="D267" s="16" t="str">
        <f t="shared" si="794"/>
        <v>SFG-FRBNET-BOR-80X57X10</v>
      </c>
      <c r="E267" s="16" t="str">
        <f t="shared" si="794"/>
        <v>Restonic Hotel Motel Bonnell ET Border 80X57X10</v>
      </c>
      <c r="F267" s="16" t="str">
        <f t="shared" si="794"/>
        <v>SFG-FRBNET-BOR-80X57X10</v>
      </c>
      <c r="G267" s="16" t="str">
        <f t="shared" si="794"/>
        <v>Restonic Hotel Motel Bonnell ET Border 80X57X10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5" t="s">
        <v>459</v>
      </c>
      <c r="R267" s="35" t="s">
        <v>460</v>
      </c>
      <c r="S267" s="35" t="s">
        <v>25</v>
      </c>
      <c r="T267" s="36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82"/>
        <v>80X57X10</v>
      </c>
      <c r="Y267" s="30" t="str">
        <f t="shared" si="783"/>
        <v>80</v>
      </c>
      <c r="Z267" s="30" t="str">
        <f t="shared" si="784"/>
        <v>57</v>
      </c>
      <c r="AA267" s="30" t="str">
        <f t="shared" si="785"/>
        <v>10</v>
      </c>
      <c r="AB267" s="19" t="str">
        <f t="shared" ref="AB267:AC267" si="795">AB266</f>
        <v>80</v>
      </c>
      <c r="AC267" s="19" t="str">
        <f t="shared" si="795"/>
        <v>57</v>
      </c>
      <c r="AF267" s="21">
        <f t="shared" si="789"/>
        <v>1</v>
      </c>
      <c r="AG267">
        <f>VLOOKUP(Q267,'Rm-feb-24'!B:P,15,0)</f>
        <v>1.3274999999999999</v>
      </c>
      <c r="AH267" s="19">
        <f t="shared" si="777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37">
        <f t="shared" ref="AS267:AT267" si="796">AS266</f>
        <v>168.37299999999999</v>
      </c>
      <c r="AT267" s="31">
        <f t="shared" si="796"/>
        <v>190</v>
      </c>
    </row>
    <row r="268" spans="1:46">
      <c r="A268" s="38">
        <v>6</v>
      </c>
      <c r="B268" s="15">
        <f t="shared" ref="B268:G268" si="797">B267</f>
        <v>30</v>
      </c>
      <c r="C268" s="15" t="str">
        <f t="shared" si="797"/>
        <v>28.03.2024</v>
      </c>
      <c r="D268" s="16" t="str">
        <f t="shared" si="797"/>
        <v>SFG-FRBNET-BOR-80X57X10</v>
      </c>
      <c r="E268" s="16" t="str">
        <f t="shared" si="797"/>
        <v>Restonic Hotel Motel Bonnell ET Border 80X57X10</v>
      </c>
      <c r="F268" s="16" t="str">
        <f t="shared" si="797"/>
        <v>SFG-FRBNET-BOR-80X57X10</v>
      </c>
      <c r="G268" s="16" t="str">
        <f t="shared" si="797"/>
        <v>Restonic Hotel Motel Bonnell ET Border 80X57X10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5" t="s">
        <v>2232</v>
      </c>
      <c r="R268" s="35" t="s">
        <v>2233</v>
      </c>
      <c r="S268" s="35" t="s">
        <v>25</v>
      </c>
      <c r="T268" s="36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82"/>
        <v>80X57X10</v>
      </c>
      <c r="Y268" s="30" t="str">
        <f t="shared" si="783"/>
        <v>80</v>
      </c>
      <c r="Z268" s="30" t="str">
        <f t="shared" si="784"/>
        <v>57</v>
      </c>
      <c r="AA268" s="30" t="str">
        <f t="shared" si="785"/>
        <v>10</v>
      </c>
      <c r="AB268" s="19" t="str">
        <f t="shared" ref="AB268:AC268" si="798">AB267</f>
        <v>80</v>
      </c>
      <c r="AC268" s="19" t="str">
        <f t="shared" si="798"/>
        <v>57</v>
      </c>
      <c r="AF268" s="21">
        <f t="shared" si="789"/>
        <v>1</v>
      </c>
      <c r="AG268">
        <f>VLOOKUP(Q268,'Rm-feb-24'!B:P,15,0)</f>
        <v>1.7318</v>
      </c>
      <c r="AH268" s="19">
        <f t="shared" si="777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37">
        <f t="shared" ref="AS268:AT268" si="799">AS267</f>
        <v>168.37299999999999</v>
      </c>
      <c r="AT268" s="31">
        <f t="shared" si="799"/>
        <v>190</v>
      </c>
    </row>
    <row r="269" spans="1:46">
      <c r="A269" s="38">
        <v>7</v>
      </c>
      <c r="B269" s="15">
        <f t="shared" ref="B269:G269" si="800">B268</f>
        <v>30</v>
      </c>
      <c r="C269" s="15" t="str">
        <f t="shared" si="800"/>
        <v>28.03.2024</v>
      </c>
      <c r="D269" s="16" t="str">
        <f t="shared" si="800"/>
        <v>SFG-FRBNET-BOR-80X57X10</v>
      </c>
      <c r="E269" s="16" t="str">
        <f t="shared" si="800"/>
        <v>Restonic Hotel Motel Bonnell ET Border 80X57X10</v>
      </c>
      <c r="F269" s="16" t="str">
        <f t="shared" si="800"/>
        <v>SFG-FRBNET-BOR-80X57X10</v>
      </c>
      <c r="G269" s="16" t="str">
        <f t="shared" si="800"/>
        <v>Restonic Hotel Motel Bonnell ET Border 80X57X10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5" t="s">
        <v>18738</v>
      </c>
      <c r="R269" s="35" t="s">
        <v>34277</v>
      </c>
      <c r="S269" s="35" t="s">
        <v>192</v>
      </c>
      <c r="T269" s="36">
        <v>0.92</v>
      </c>
      <c r="U269" s="16" t="s">
        <v>2292</v>
      </c>
      <c r="V269" s="16" t="s">
        <v>2276</v>
      </c>
      <c r="W269" s="16" t="s">
        <v>2295</v>
      </c>
      <c r="X269" s="29" t="str">
        <f t="shared" si="782"/>
        <v>80X57X10</v>
      </c>
      <c r="Y269" s="30" t="str">
        <f t="shared" si="783"/>
        <v>80</v>
      </c>
      <c r="Z269" s="30" t="str">
        <f t="shared" si="784"/>
        <v>57</v>
      </c>
      <c r="AA269" s="30" t="str">
        <f t="shared" si="785"/>
        <v>10</v>
      </c>
      <c r="AB269" s="19" t="str">
        <f t="shared" ref="AB269:AC269" si="801">AB268</f>
        <v>80</v>
      </c>
      <c r="AC269" s="19" t="str">
        <f t="shared" si="801"/>
        <v>57</v>
      </c>
      <c r="AF269" s="21">
        <f t="shared" si="789"/>
        <v>0.92</v>
      </c>
      <c r="AG269" s="25">
        <f>VLOOKUP(Q269,'SFG-RM'!A:B,2,0)</f>
        <v>9.3094552894011979</v>
      </c>
      <c r="AH269" s="19">
        <f t="shared" si="777"/>
        <v>8.5646988662491026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37">
        <f t="shared" ref="AS269:AT269" si="802">AS268</f>
        <v>168.37299999999999</v>
      </c>
      <c r="AT269" s="31">
        <f t="shared" si="802"/>
        <v>190</v>
      </c>
    </row>
    <row r="270" spans="1:46">
      <c r="A270" s="38">
        <v>8</v>
      </c>
      <c r="B270" s="15">
        <f t="shared" ref="B270:G270" si="803">B269</f>
        <v>30</v>
      </c>
      <c r="C270" s="15" t="str">
        <f t="shared" si="803"/>
        <v>28.03.2024</v>
      </c>
      <c r="D270" s="16" t="str">
        <f t="shared" si="803"/>
        <v>SFG-FRBNET-BOR-80X57X10</v>
      </c>
      <c r="E270" s="16" t="str">
        <f t="shared" si="803"/>
        <v>Restonic Hotel Motel Bonnell ET Border 80X57X10</v>
      </c>
      <c r="F270" s="16" t="str">
        <f t="shared" si="803"/>
        <v>SFG-FRBNET-BOR-80X57X10</v>
      </c>
      <c r="G270" s="16" t="str">
        <f t="shared" si="803"/>
        <v>Restonic Hotel Motel Bonnell ET Border 80X57X10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5" t="s">
        <v>1479</v>
      </c>
      <c r="R270" s="35" t="s">
        <v>1480</v>
      </c>
      <c r="S270" s="35" t="s">
        <v>165</v>
      </c>
      <c r="T270" s="36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82"/>
        <v>80X57X10</v>
      </c>
      <c r="Y270" s="30" t="str">
        <f t="shared" si="783"/>
        <v>80</v>
      </c>
      <c r="Z270" s="30" t="str">
        <f t="shared" si="784"/>
        <v>57</v>
      </c>
      <c r="AA270" s="30" t="str">
        <f t="shared" si="785"/>
        <v>10</v>
      </c>
      <c r="AB270" s="19" t="str">
        <f t="shared" ref="AB270:AC270" si="804">AB269</f>
        <v>80</v>
      </c>
      <c r="AC270" s="19" t="str">
        <f t="shared" si="804"/>
        <v>57</v>
      </c>
      <c r="AF270" s="21">
        <f t="shared" si="789"/>
        <v>2</v>
      </c>
      <c r="AG270">
        <f>VLOOKUP(Q270,'Rm-feb-24'!B:P,15,0)</f>
        <v>4.6721000000000004</v>
      </c>
      <c r="AH270" s="19">
        <f t="shared" si="777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37">
        <f t="shared" ref="AS270:AT270" si="805">AS269</f>
        <v>168.37299999999999</v>
      </c>
      <c r="AT270" s="31">
        <f t="shared" si="805"/>
        <v>190</v>
      </c>
    </row>
    <row r="272" spans="1:46">
      <c r="A272" s="38">
        <v>1</v>
      </c>
      <c r="B272" s="15">
        <v>31</v>
      </c>
      <c r="C272" s="15" t="s">
        <v>34276</v>
      </c>
      <c r="D272" s="16" t="s">
        <v>34340</v>
      </c>
      <c r="E272" s="16" t="s">
        <v>34341</v>
      </c>
      <c r="F272" s="16" t="str">
        <f>D272</f>
        <v>SFG-FRBNET-BOR-80X63X10</v>
      </c>
      <c r="G272" s="16" t="str">
        <f>E272</f>
        <v>Restonic Hotel Motel Bonnell ET Border 80X63X10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5" t="s">
        <v>1659</v>
      </c>
      <c r="R272" s="35" t="s">
        <v>1660</v>
      </c>
      <c r="S272" s="35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80X63X10</v>
      </c>
      <c r="Y272" s="30" t="str">
        <f>LEFT(X272,2)</f>
        <v>80</v>
      </c>
      <c r="Z272" s="30" t="str">
        <f>MID(X272,4,2)</f>
        <v>63</v>
      </c>
      <c r="AA272" s="30" t="str">
        <f>RIGHT(X272,2)</f>
        <v>10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806">AF272*AG272</f>
        <v>0.129439688</v>
      </c>
      <c r="AI272" s="46">
        <f>SUM(AH272:AH279)</f>
        <v>174.49463638031909</v>
      </c>
      <c r="AJ272" s="46">
        <f>ROUND(AI272,3)</f>
        <v>174.495</v>
      </c>
      <c r="AK272" s="46">
        <f>AJ272</f>
        <v>174.495</v>
      </c>
      <c r="AL272" s="46">
        <f>+AK272+AQ272</f>
        <v>196.08858175500001</v>
      </c>
      <c r="AM272" s="46">
        <f>+SUM(((AK272*3%*18%)))</f>
        <v>0.94227299999999992</v>
      </c>
      <c r="AN272" s="46">
        <f t="shared" ref="AN272" si="807">+SUM(((AK272*14.33%*53%)))</f>
        <v>13.252720755000002</v>
      </c>
      <c r="AO272" s="46">
        <f t="shared" ref="AO272" si="808">+SUM(((AK272*5.92%*53%)))</f>
        <v>5.4749551200000006</v>
      </c>
      <c r="AP272" s="46">
        <f t="shared" ref="AP272" si="809">+SUM(((AK272*2.08%*53%)))</f>
        <v>1.9236328800000002</v>
      </c>
      <c r="AQ272" s="46">
        <f>SUM(AM272:AP272)</f>
        <v>21.593581755000002</v>
      </c>
      <c r="AR272" s="47">
        <f>ROUNDUP(AL272,0)</f>
        <v>197</v>
      </c>
      <c r="AS272" s="37">
        <f>AK272</f>
        <v>174.495</v>
      </c>
      <c r="AT272" s="31">
        <f>AR272</f>
        <v>197</v>
      </c>
    </row>
    <row r="273" spans="1:46">
      <c r="A273" s="38">
        <v>2</v>
      </c>
      <c r="B273" s="15">
        <f t="shared" ref="B273:G273" si="810">B272</f>
        <v>31</v>
      </c>
      <c r="C273" s="15" t="str">
        <f t="shared" si="810"/>
        <v>28.03.2024</v>
      </c>
      <c r="D273" s="16" t="str">
        <f t="shared" si="810"/>
        <v>SFG-FRBNET-BOR-80X63X10</v>
      </c>
      <c r="E273" s="16" t="str">
        <f t="shared" si="810"/>
        <v>Restonic Hotel Motel Bonnell ET Border 80X63X10</v>
      </c>
      <c r="F273" s="16" t="str">
        <f t="shared" si="810"/>
        <v>SFG-FRBNET-BOR-80X63X10</v>
      </c>
      <c r="G273" s="16" t="str">
        <f t="shared" si="810"/>
        <v>Restonic Hotel Motel Bonnell ET Border 80X63X10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5" t="s">
        <v>698</v>
      </c>
      <c r="R273" s="35" t="s">
        <v>699</v>
      </c>
      <c r="S273" s="35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811">RIGHT(D273,8)</f>
        <v>80X63X10</v>
      </c>
      <c r="Y273" s="30" t="str">
        <f t="shared" ref="Y273:Y279" si="812">LEFT(X273,2)</f>
        <v>80</v>
      </c>
      <c r="Z273" s="30" t="str">
        <f t="shared" ref="Z273:Z279" si="813">MID(X273,4,2)</f>
        <v>63</v>
      </c>
      <c r="AA273" s="30" t="str">
        <f t="shared" ref="AA273:AA279" si="814">RIGHT(X273,2)</f>
        <v>10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806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37">
        <f t="shared" ref="AS273:AT279" si="815">AS272</f>
        <v>174.495</v>
      </c>
      <c r="AT273" s="31">
        <f t="shared" si="815"/>
        <v>197</v>
      </c>
    </row>
    <row r="274" spans="1:46">
      <c r="A274" s="38">
        <v>3</v>
      </c>
      <c r="B274" s="15">
        <f t="shared" ref="B274:G274" si="816">B273</f>
        <v>31</v>
      </c>
      <c r="C274" s="15" t="str">
        <f t="shared" si="816"/>
        <v>28.03.2024</v>
      </c>
      <c r="D274" s="16" t="str">
        <f t="shared" si="816"/>
        <v>SFG-FRBNET-BOR-80X63X10</v>
      </c>
      <c r="E274" s="16" t="str">
        <f t="shared" si="816"/>
        <v>Restonic Hotel Motel Bonnell ET Border 80X63X10</v>
      </c>
      <c r="F274" s="16" t="str">
        <f t="shared" si="816"/>
        <v>SFG-FRBNET-BOR-80X63X10</v>
      </c>
      <c r="G274" s="16" t="str">
        <f t="shared" si="816"/>
        <v>Restonic Hotel Motel Bonnell ET Border 80X63X10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5" t="s">
        <v>18712</v>
      </c>
      <c r="R274" s="35" t="s">
        <v>34279</v>
      </c>
      <c r="S274" s="35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811"/>
        <v>80X63X10</v>
      </c>
      <c r="Y274" s="30" t="str">
        <f t="shared" si="812"/>
        <v>80</v>
      </c>
      <c r="Z274" s="30" t="str">
        <f t="shared" si="813"/>
        <v>63</v>
      </c>
      <c r="AA274" s="30" t="str">
        <f t="shared" si="814"/>
        <v>10</v>
      </c>
      <c r="AB274" s="19" t="str">
        <f t="shared" ref="AB274:AC274" si="817">AB273</f>
        <v>80</v>
      </c>
      <c r="AC274" s="19" t="str">
        <f t="shared" si="817"/>
        <v>63</v>
      </c>
      <c r="AD274" s="20">
        <f>ROUNDUP(((((AB274+AC274)*2)+3)*0.0254),3)</f>
        <v>7.3410000000000002</v>
      </c>
      <c r="AF274" s="21">
        <f t="shared" ref="AF274:AF279" si="818">T274</f>
        <v>7.3410000000000002</v>
      </c>
      <c r="AG274" s="25">
        <f>VLOOKUP(Q274,'SFG-RM'!A:B,2,0)</f>
        <v>20.07128427</v>
      </c>
      <c r="AH274" s="19">
        <f t="shared" si="806"/>
        <v>147.34329782607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37">
        <f t="shared" si="815"/>
        <v>174.495</v>
      </c>
      <c r="AT274" s="31">
        <f t="shared" si="815"/>
        <v>197</v>
      </c>
    </row>
    <row r="275" spans="1:46">
      <c r="A275" s="38">
        <v>4</v>
      </c>
      <c r="B275" s="15">
        <f t="shared" ref="B275:G275" si="819">B274</f>
        <v>31</v>
      </c>
      <c r="C275" s="15" t="str">
        <f t="shared" si="819"/>
        <v>28.03.2024</v>
      </c>
      <c r="D275" s="16" t="str">
        <f t="shared" si="819"/>
        <v>SFG-FRBNET-BOR-80X63X10</v>
      </c>
      <c r="E275" s="16" t="str">
        <f t="shared" si="819"/>
        <v>Restonic Hotel Motel Bonnell ET Border 80X63X10</v>
      </c>
      <c r="F275" s="16" t="str">
        <f t="shared" si="819"/>
        <v>SFG-FRBNET-BOR-80X63X10</v>
      </c>
      <c r="G275" s="16" t="str">
        <f t="shared" si="819"/>
        <v>Restonic Hotel Motel Bonnell ET Border 80X63X10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5" t="s">
        <v>1964</v>
      </c>
      <c r="R275" s="35" t="s">
        <v>1965</v>
      </c>
      <c r="S275" s="35" t="s">
        <v>25</v>
      </c>
      <c r="T275" s="36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811"/>
        <v>80X63X10</v>
      </c>
      <c r="Y275" s="30" t="str">
        <f t="shared" si="812"/>
        <v>80</v>
      </c>
      <c r="Z275" s="30" t="str">
        <f t="shared" si="813"/>
        <v>63</v>
      </c>
      <c r="AA275" s="30" t="str">
        <f t="shared" si="814"/>
        <v>10</v>
      </c>
      <c r="AB275" s="19" t="str">
        <f t="shared" ref="AB275:AC275" si="820">AB274</f>
        <v>80</v>
      </c>
      <c r="AC275" s="19" t="str">
        <f t="shared" si="820"/>
        <v>63</v>
      </c>
      <c r="AD275" s="20">
        <f>ROUNDUP(((((72+30)*2)+3)*0.0254),3)</f>
        <v>5.258</v>
      </c>
      <c r="AF275" s="21">
        <f t="shared" si="818"/>
        <v>1</v>
      </c>
      <c r="AG275">
        <f>VLOOKUP(Q275,'Rm-feb-24'!B:P,15,0)</f>
        <v>5.9957000000000003</v>
      </c>
      <c r="AH275" s="19">
        <f t="shared" si="806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37">
        <f t="shared" si="815"/>
        <v>174.495</v>
      </c>
      <c r="AT275" s="31">
        <f t="shared" si="815"/>
        <v>197</v>
      </c>
    </row>
    <row r="276" spans="1:46">
      <c r="A276" s="38">
        <v>5</v>
      </c>
      <c r="B276" s="15">
        <f t="shared" ref="B276:G276" si="821">B275</f>
        <v>31</v>
      </c>
      <c r="C276" s="15" t="str">
        <f t="shared" si="821"/>
        <v>28.03.2024</v>
      </c>
      <c r="D276" s="16" t="str">
        <f t="shared" si="821"/>
        <v>SFG-FRBNET-BOR-80X63X10</v>
      </c>
      <c r="E276" s="16" t="str">
        <f t="shared" si="821"/>
        <v>Restonic Hotel Motel Bonnell ET Border 80X63X10</v>
      </c>
      <c r="F276" s="16" t="str">
        <f t="shared" si="821"/>
        <v>SFG-FRBNET-BOR-80X63X10</v>
      </c>
      <c r="G276" s="16" t="str">
        <f t="shared" si="821"/>
        <v>Restonic Hotel Motel Bonnell ET Border 80X63X10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5" t="s">
        <v>459</v>
      </c>
      <c r="R276" s="35" t="s">
        <v>460</v>
      </c>
      <c r="S276" s="35" t="s">
        <v>25</v>
      </c>
      <c r="T276" s="36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811"/>
        <v>80X63X10</v>
      </c>
      <c r="Y276" s="30" t="str">
        <f t="shared" si="812"/>
        <v>80</v>
      </c>
      <c r="Z276" s="30" t="str">
        <f t="shared" si="813"/>
        <v>63</v>
      </c>
      <c r="AA276" s="30" t="str">
        <f t="shared" si="814"/>
        <v>10</v>
      </c>
      <c r="AB276" s="19" t="str">
        <f t="shared" ref="AB276:AC276" si="822">AB275</f>
        <v>80</v>
      </c>
      <c r="AC276" s="19" t="str">
        <f t="shared" si="822"/>
        <v>63</v>
      </c>
      <c r="AF276" s="21">
        <f t="shared" si="818"/>
        <v>1</v>
      </c>
      <c r="AG276">
        <f>VLOOKUP(Q276,'Rm-feb-24'!B:P,15,0)</f>
        <v>1.3274999999999999</v>
      </c>
      <c r="AH276" s="19">
        <f t="shared" si="806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37">
        <f t="shared" si="815"/>
        <v>174.495</v>
      </c>
      <c r="AT276" s="31">
        <f t="shared" si="815"/>
        <v>197</v>
      </c>
    </row>
    <row r="277" spans="1:46">
      <c r="A277" s="38">
        <v>6</v>
      </c>
      <c r="B277" s="15">
        <f t="shared" ref="B277:G277" si="823">B276</f>
        <v>31</v>
      </c>
      <c r="C277" s="15" t="str">
        <f t="shared" si="823"/>
        <v>28.03.2024</v>
      </c>
      <c r="D277" s="16" t="str">
        <f t="shared" si="823"/>
        <v>SFG-FRBNET-BOR-80X63X10</v>
      </c>
      <c r="E277" s="16" t="str">
        <f t="shared" si="823"/>
        <v>Restonic Hotel Motel Bonnell ET Border 80X63X10</v>
      </c>
      <c r="F277" s="16" t="str">
        <f t="shared" si="823"/>
        <v>SFG-FRBNET-BOR-80X63X10</v>
      </c>
      <c r="G277" s="16" t="str">
        <f t="shared" si="823"/>
        <v>Restonic Hotel Motel Bonnell ET Border 80X63X10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5" t="s">
        <v>2232</v>
      </c>
      <c r="R277" s="35" t="s">
        <v>2233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811"/>
        <v>80X63X10</v>
      </c>
      <c r="Y277" s="30" t="str">
        <f t="shared" si="812"/>
        <v>80</v>
      </c>
      <c r="Z277" s="30" t="str">
        <f t="shared" si="813"/>
        <v>63</v>
      </c>
      <c r="AA277" s="30" t="str">
        <f t="shared" si="814"/>
        <v>10</v>
      </c>
      <c r="AB277" s="19" t="str">
        <f t="shared" ref="AB277:AC277" si="824">AB276</f>
        <v>80</v>
      </c>
      <c r="AC277" s="19" t="str">
        <f t="shared" si="824"/>
        <v>63</v>
      </c>
      <c r="AF277" s="21">
        <f t="shared" si="818"/>
        <v>1</v>
      </c>
      <c r="AG277">
        <f>VLOOKUP(Q277,'Rm-feb-24'!B:P,15,0)</f>
        <v>1.7318</v>
      </c>
      <c r="AH277" s="19">
        <f t="shared" si="806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37">
        <f t="shared" si="815"/>
        <v>174.495</v>
      </c>
      <c r="AT277" s="31">
        <f t="shared" si="815"/>
        <v>197</v>
      </c>
    </row>
    <row r="278" spans="1:46">
      <c r="A278" s="38">
        <v>7</v>
      </c>
      <c r="B278" s="15">
        <f t="shared" ref="B278:G278" si="825">B277</f>
        <v>31</v>
      </c>
      <c r="C278" s="15" t="str">
        <f t="shared" si="825"/>
        <v>28.03.2024</v>
      </c>
      <c r="D278" s="16" t="str">
        <f t="shared" si="825"/>
        <v>SFG-FRBNET-BOR-80X63X10</v>
      </c>
      <c r="E278" s="16" t="str">
        <f t="shared" si="825"/>
        <v>Restonic Hotel Motel Bonnell ET Border 80X63X10</v>
      </c>
      <c r="F278" s="16" t="str">
        <f t="shared" si="825"/>
        <v>SFG-FRBNET-BOR-80X63X10</v>
      </c>
      <c r="G278" s="16" t="str">
        <f t="shared" si="825"/>
        <v>Restonic Hotel Motel Bonnell ET Border 80X63X10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5" t="s">
        <v>18738</v>
      </c>
      <c r="R278" s="35" t="s">
        <v>34277</v>
      </c>
      <c r="S278" s="35" t="s">
        <v>192</v>
      </c>
      <c r="T278" s="36">
        <v>0.92</v>
      </c>
      <c r="U278" s="16" t="s">
        <v>2292</v>
      </c>
      <c r="V278" s="16" t="s">
        <v>2276</v>
      </c>
      <c r="W278" s="16" t="s">
        <v>2295</v>
      </c>
      <c r="X278" s="29" t="str">
        <f t="shared" si="811"/>
        <v>80X63X10</v>
      </c>
      <c r="Y278" s="30" t="str">
        <f t="shared" si="812"/>
        <v>80</v>
      </c>
      <c r="Z278" s="30" t="str">
        <f t="shared" si="813"/>
        <v>63</v>
      </c>
      <c r="AA278" s="30" t="str">
        <f t="shared" si="814"/>
        <v>10</v>
      </c>
      <c r="AB278" s="19" t="str">
        <f t="shared" ref="AB278:AC278" si="826">AB277</f>
        <v>80</v>
      </c>
      <c r="AC278" s="19" t="str">
        <f t="shared" si="826"/>
        <v>63</v>
      </c>
      <c r="AF278" s="21">
        <f t="shared" si="818"/>
        <v>0.92</v>
      </c>
      <c r="AG278" s="25">
        <f>VLOOKUP(Q278,'SFG-RM'!A:B,2,0)</f>
        <v>9.3094552894011979</v>
      </c>
      <c r="AH278" s="19">
        <f t="shared" si="806"/>
        <v>8.5646988662491026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37">
        <f t="shared" si="815"/>
        <v>174.495</v>
      </c>
      <c r="AT278" s="31">
        <f t="shared" si="815"/>
        <v>197</v>
      </c>
    </row>
    <row r="279" spans="1:46">
      <c r="A279" s="38">
        <v>8</v>
      </c>
      <c r="B279" s="15">
        <f t="shared" ref="B279:G279" si="827">B278</f>
        <v>31</v>
      </c>
      <c r="C279" s="15" t="str">
        <f t="shared" si="827"/>
        <v>28.03.2024</v>
      </c>
      <c r="D279" s="16" t="str">
        <f t="shared" si="827"/>
        <v>SFG-FRBNET-BOR-80X63X10</v>
      </c>
      <c r="E279" s="16" t="str">
        <f t="shared" si="827"/>
        <v>Restonic Hotel Motel Bonnell ET Border 80X63X10</v>
      </c>
      <c r="F279" s="16" t="str">
        <f t="shared" si="827"/>
        <v>SFG-FRBNET-BOR-80X63X10</v>
      </c>
      <c r="G279" s="16" t="str">
        <f t="shared" si="827"/>
        <v>Restonic Hotel Motel Bonnell ET Border 80X63X10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5" t="s">
        <v>1479</v>
      </c>
      <c r="R279" s="35" t="s">
        <v>1480</v>
      </c>
      <c r="S279" s="35" t="s">
        <v>165</v>
      </c>
      <c r="T279" s="36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811"/>
        <v>80X63X10</v>
      </c>
      <c r="Y279" s="30" t="str">
        <f t="shared" si="812"/>
        <v>80</v>
      </c>
      <c r="Z279" s="30" t="str">
        <f t="shared" si="813"/>
        <v>63</v>
      </c>
      <c r="AA279" s="30" t="str">
        <f t="shared" si="814"/>
        <v>10</v>
      </c>
      <c r="AB279" s="19" t="str">
        <f t="shared" ref="AB279:AC279" si="828">AB278</f>
        <v>80</v>
      </c>
      <c r="AC279" s="19" t="str">
        <f t="shared" si="828"/>
        <v>63</v>
      </c>
      <c r="AF279" s="21">
        <f t="shared" si="818"/>
        <v>2</v>
      </c>
      <c r="AG279">
        <f>VLOOKUP(Q279,'Rm-feb-24'!B:P,15,0)</f>
        <v>4.6721000000000004</v>
      </c>
      <c r="AH279" s="19">
        <f t="shared" si="806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37">
        <f t="shared" si="815"/>
        <v>174.495</v>
      </c>
      <c r="AT279" s="31">
        <f t="shared" si="815"/>
        <v>197</v>
      </c>
    </row>
    <row r="281" spans="1:46">
      <c r="A281" s="38">
        <v>1</v>
      </c>
      <c r="B281" s="15">
        <v>32</v>
      </c>
      <c r="C281" s="15" t="s">
        <v>34276</v>
      </c>
      <c r="D281" s="16" t="s">
        <v>34342</v>
      </c>
      <c r="E281" s="16" t="s">
        <v>34343</v>
      </c>
      <c r="F281" s="16" t="str">
        <f>D281</f>
        <v>SFG-FRBNET-BOR-80X69X10</v>
      </c>
      <c r="G281" s="16" t="str">
        <f>E281</f>
        <v>Restonic Hotel Motel Bonnell ET Border 80X69X10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5" t="s">
        <v>1659</v>
      </c>
      <c r="R281" s="35" t="s">
        <v>1660</v>
      </c>
      <c r="S281" s="35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80X69X10</v>
      </c>
      <c r="Y281" s="30" t="str">
        <f>LEFT(X281,2)</f>
        <v>80</v>
      </c>
      <c r="Z281" s="30" t="str">
        <f>MID(X281,4,2)</f>
        <v>69</v>
      </c>
      <c r="AA281" s="30" t="str">
        <f>RIGHT(X281,2)</f>
        <v>10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29">AF281*AG281</f>
        <v>0.129439688</v>
      </c>
      <c r="AI281" s="46">
        <f>SUM(AH281:AH288)</f>
        <v>180.61637808266909</v>
      </c>
      <c r="AJ281" s="46">
        <f>ROUND(AI281,3)</f>
        <v>180.61600000000001</v>
      </c>
      <c r="AK281" s="46">
        <f>AJ281</f>
        <v>180.61600000000001</v>
      </c>
      <c r="AL281" s="46">
        <f>+AK281+AQ281</f>
        <v>202.96704938400001</v>
      </c>
      <c r="AM281" s="46">
        <f>+SUM(((AK281*3%*18%)))</f>
        <v>0.97532640000000004</v>
      </c>
      <c r="AN281" s="46">
        <f t="shared" ref="AN281" si="830">+SUM(((AK281*14.33%*53%)))</f>
        <v>13.717604584000002</v>
      </c>
      <c r="AO281" s="46">
        <f t="shared" ref="AO281" si="831">+SUM(((AK281*5.92%*53%)))</f>
        <v>5.6670076160000011</v>
      </c>
      <c r="AP281" s="46">
        <f t="shared" ref="AP281" si="832">+SUM(((AK281*2.08%*53%)))</f>
        <v>1.9911107840000002</v>
      </c>
      <c r="AQ281" s="46">
        <f>SUM(AM281:AP281)</f>
        <v>22.351049384000003</v>
      </c>
      <c r="AR281" s="47">
        <f>ROUNDUP(AL281,0)</f>
        <v>203</v>
      </c>
      <c r="AS281" s="37">
        <f>AK281</f>
        <v>180.61600000000001</v>
      </c>
      <c r="AT281" s="31">
        <f>AR281</f>
        <v>203</v>
      </c>
    </row>
    <row r="282" spans="1:46">
      <c r="A282" s="38">
        <v>2</v>
      </c>
      <c r="B282" s="15">
        <f t="shared" ref="B282:G282" si="833">B281</f>
        <v>32</v>
      </c>
      <c r="C282" s="15" t="str">
        <f t="shared" si="833"/>
        <v>28.03.2024</v>
      </c>
      <c r="D282" s="16" t="str">
        <f t="shared" si="833"/>
        <v>SFG-FRBNET-BOR-80X69X10</v>
      </c>
      <c r="E282" s="16" t="str">
        <f t="shared" si="833"/>
        <v>Restonic Hotel Motel Bonnell ET Border 80X69X10</v>
      </c>
      <c r="F282" s="16" t="str">
        <f t="shared" si="833"/>
        <v>SFG-FRBNET-BOR-80X69X10</v>
      </c>
      <c r="G282" s="16" t="str">
        <f t="shared" si="833"/>
        <v>Restonic Hotel Motel Bonnell ET Border 80X69X10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5" t="s">
        <v>698</v>
      </c>
      <c r="R282" s="35" t="s">
        <v>699</v>
      </c>
      <c r="S282" s="35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34">RIGHT(D282,8)</f>
        <v>80X69X10</v>
      </c>
      <c r="Y282" s="30" t="str">
        <f t="shared" ref="Y282:Y288" si="835">LEFT(X282,2)</f>
        <v>80</v>
      </c>
      <c r="Z282" s="30" t="str">
        <f t="shared" ref="Z282:Z288" si="836">MID(X282,4,2)</f>
        <v>69</v>
      </c>
      <c r="AA282" s="30" t="str">
        <f t="shared" ref="AA282:AA288" si="837">RIGHT(X282,2)</f>
        <v>10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29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37">
        <f t="shared" ref="AS282:AT282" si="838">AS281</f>
        <v>180.61600000000001</v>
      </c>
      <c r="AT282" s="31">
        <f t="shared" si="838"/>
        <v>203</v>
      </c>
    </row>
    <row r="283" spans="1:46">
      <c r="A283" s="38">
        <v>3</v>
      </c>
      <c r="B283" s="15">
        <f t="shared" ref="B283:G283" si="839">B282</f>
        <v>32</v>
      </c>
      <c r="C283" s="15" t="str">
        <f t="shared" si="839"/>
        <v>28.03.2024</v>
      </c>
      <c r="D283" s="16" t="str">
        <f t="shared" si="839"/>
        <v>SFG-FRBNET-BOR-80X69X10</v>
      </c>
      <c r="E283" s="16" t="str">
        <f t="shared" si="839"/>
        <v>Restonic Hotel Motel Bonnell ET Border 80X69X10</v>
      </c>
      <c r="F283" s="16" t="str">
        <f t="shared" si="839"/>
        <v>SFG-FRBNET-BOR-80X69X10</v>
      </c>
      <c r="G283" s="16" t="str">
        <f t="shared" si="839"/>
        <v>Restonic Hotel Motel Bonnell ET Border 80X69X10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5" t="s">
        <v>18712</v>
      </c>
      <c r="R283" s="35" t="s">
        <v>34279</v>
      </c>
      <c r="S283" s="35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34"/>
        <v>80X69X10</v>
      </c>
      <c r="Y283" s="30" t="str">
        <f t="shared" si="835"/>
        <v>80</v>
      </c>
      <c r="Z283" s="30" t="str">
        <f t="shared" si="836"/>
        <v>69</v>
      </c>
      <c r="AA283" s="30" t="str">
        <f t="shared" si="837"/>
        <v>10</v>
      </c>
      <c r="AB283" s="19" t="str">
        <f t="shared" ref="AB283:AC283" si="840">AB282</f>
        <v>80</v>
      </c>
      <c r="AC283" s="19" t="str">
        <f t="shared" si="840"/>
        <v>69</v>
      </c>
      <c r="AD283" s="20">
        <f>ROUNDUP(((((AB283+AC283)*2)+3)*0.0254),3)</f>
        <v>7.6459999999999999</v>
      </c>
      <c r="AF283" s="21">
        <f t="shared" ref="AF283:AF288" si="841">T283</f>
        <v>7.6459999999999999</v>
      </c>
      <c r="AG283" s="25">
        <f>VLOOKUP(Q283,'SFG-RM'!A:B,2,0)</f>
        <v>20.07128427</v>
      </c>
      <c r="AH283" s="19">
        <f t="shared" si="829"/>
        <v>153.46503952841999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37">
        <f t="shared" ref="AS283:AT283" si="842">AS282</f>
        <v>180.61600000000001</v>
      </c>
      <c r="AT283" s="31">
        <f t="shared" si="842"/>
        <v>203</v>
      </c>
    </row>
    <row r="284" spans="1:46">
      <c r="A284" s="38">
        <v>4</v>
      </c>
      <c r="B284" s="15">
        <f t="shared" ref="B284:G284" si="843">B283</f>
        <v>32</v>
      </c>
      <c r="C284" s="15" t="str">
        <f t="shared" si="843"/>
        <v>28.03.2024</v>
      </c>
      <c r="D284" s="16" t="str">
        <f t="shared" si="843"/>
        <v>SFG-FRBNET-BOR-80X69X10</v>
      </c>
      <c r="E284" s="16" t="str">
        <f t="shared" si="843"/>
        <v>Restonic Hotel Motel Bonnell ET Border 80X69X10</v>
      </c>
      <c r="F284" s="16" t="str">
        <f t="shared" si="843"/>
        <v>SFG-FRBNET-BOR-80X69X10</v>
      </c>
      <c r="G284" s="16" t="str">
        <f t="shared" si="843"/>
        <v>Restonic Hotel Motel Bonnell ET Border 80X69X10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5" t="s">
        <v>1964</v>
      </c>
      <c r="R284" s="35" t="s">
        <v>1965</v>
      </c>
      <c r="S284" s="35" t="s">
        <v>25</v>
      </c>
      <c r="T284" s="36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34"/>
        <v>80X69X10</v>
      </c>
      <c r="Y284" s="30" t="str">
        <f t="shared" si="835"/>
        <v>80</v>
      </c>
      <c r="Z284" s="30" t="str">
        <f t="shared" si="836"/>
        <v>69</v>
      </c>
      <c r="AA284" s="30" t="str">
        <f t="shared" si="837"/>
        <v>10</v>
      </c>
      <c r="AB284" s="19" t="str">
        <f t="shared" ref="AB284:AC284" si="844">AB283</f>
        <v>80</v>
      </c>
      <c r="AC284" s="19" t="str">
        <f t="shared" si="844"/>
        <v>69</v>
      </c>
      <c r="AD284" s="20">
        <f>ROUNDUP(((((72+30)*2)+3)*0.0254),3)</f>
        <v>5.258</v>
      </c>
      <c r="AF284" s="21">
        <f t="shared" si="841"/>
        <v>1</v>
      </c>
      <c r="AG284">
        <f>VLOOKUP(Q284,'Rm-feb-24'!B:P,15,0)</f>
        <v>5.9957000000000003</v>
      </c>
      <c r="AH284" s="19">
        <f t="shared" si="829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37">
        <f t="shared" ref="AS284:AT284" si="845">AS283</f>
        <v>180.61600000000001</v>
      </c>
      <c r="AT284" s="31">
        <f t="shared" si="845"/>
        <v>203</v>
      </c>
    </row>
    <row r="285" spans="1:46">
      <c r="A285" s="38">
        <v>5</v>
      </c>
      <c r="B285" s="15">
        <f t="shared" ref="B285:G285" si="846">B284</f>
        <v>32</v>
      </c>
      <c r="C285" s="15" t="str">
        <f t="shared" si="846"/>
        <v>28.03.2024</v>
      </c>
      <c r="D285" s="16" t="str">
        <f t="shared" si="846"/>
        <v>SFG-FRBNET-BOR-80X69X10</v>
      </c>
      <c r="E285" s="16" t="str">
        <f t="shared" si="846"/>
        <v>Restonic Hotel Motel Bonnell ET Border 80X69X10</v>
      </c>
      <c r="F285" s="16" t="str">
        <f t="shared" si="846"/>
        <v>SFG-FRBNET-BOR-80X69X10</v>
      </c>
      <c r="G285" s="16" t="str">
        <f t="shared" si="846"/>
        <v>Restonic Hotel Motel Bonnell ET Border 80X69X10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5" t="s">
        <v>459</v>
      </c>
      <c r="R285" s="35" t="s">
        <v>460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34"/>
        <v>80X69X10</v>
      </c>
      <c r="Y285" s="30" t="str">
        <f t="shared" si="835"/>
        <v>80</v>
      </c>
      <c r="Z285" s="30" t="str">
        <f t="shared" si="836"/>
        <v>69</v>
      </c>
      <c r="AA285" s="30" t="str">
        <f t="shared" si="837"/>
        <v>10</v>
      </c>
      <c r="AB285" s="19" t="str">
        <f t="shared" ref="AB285:AC285" si="847">AB284</f>
        <v>80</v>
      </c>
      <c r="AC285" s="19" t="str">
        <f t="shared" si="847"/>
        <v>69</v>
      </c>
      <c r="AF285" s="21">
        <f t="shared" si="841"/>
        <v>1</v>
      </c>
      <c r="AG285">
        <f>VLOOKUP(Q285,'Rm-feb-24'!B:P,15,0)</f>
        <v>1.3274999999999999</v>
      </c>
      <c r="AH285" s="19">
        <f t="shared" si="829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37">
        <f t="shared" ref="AS285:AT285" si="848">AS284</f>
        <v>180.61600000000001</v>
      </c>
      <c r="AT285" s="31">
        <f t="shared" si="848"/>
        <v>203</v>
      </c>
    </row>
    <row r="286" spans="1:46">
      <c r="A286" s="38">
        <v>6</v>
      </c>
      <c r="B286" s="15">
        <f t="shared" ref="B286:G286" si="849">B285</f>
        <v>32</v>
      </c>
      <c r="C286" s="15" t="str">
        <f t="shared" si="849"/>
        <v>28.03.2024</v>
      </c>
      <c r="D286" s="16" t="str">
        <f t="shared" si="849"/>
        <v>SFG-FRBNET-BOR-80X69X10</v>
      </c>
      <c r="E286" s="16" t="str">
        <f t="shared" si="849"/>
        <v>Restonic Hotel Motel Bonnell ET Border 80X69X10</v>
      </c>
      <c r="F286" s="16" t="str">
        <f t="shared" si="849"/>
        <v>SFG-FRBNET-BOR-80X69X10</v>
      </c>
      <c r="G286" s="16" t="str">
        <f t="shared" si="849"/>
        <v>Restonic Hotel Motel Bonnell ET Border 80X69X10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5" t="s">
        <v>2232</v>
      </c>
      <c r="R286" s="35" t="s">
        <v>2233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34"/>
        <v>80X69X10</v>
      </c>
      <c r="Y286" s="30" t="str">
        <f t="shared" si="835"/>
        <v>80</v>
      </c>
      <c r="Z286" s="30" t="str">
        <f t="shared" si="836"/>
        <v>69</v>
      </c>
      <c r="AA286" s="30" t="str">
        <f t="shared" si="837"/>
        <v>10</v>
      </c>
      <c r="AB286" s="19" t="str">
        <f t="shared" ref="AB286:AC286" si="850">AB285</f>
        <v>80</v>
      </c>
      <c r="AC286" s="19" t="str">
        <f t="shared" si="850"/>
        <v>69</v>
      </c>
      <c r="AF286" s="21">
        <f t="shared" si="841"/>
        <v>1</v>
      </c>
      <c r="AG286">
        <f>VLOOKUP(Q286,'Rm-feb-24'!B:P,15,0)</f>
        <v>1.7318</v>
      </c>
      <c r="AH286" s="19">
        <f t="shared" si="829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37">
        <f t="shared" ref="AS286:AT286" si="851">AS285</f>
        <v>180.61600000000001</v>
      </c>
      <c r="AT286" s="31">
        <f t="shared" si="851"/>
        <v>203</v>
      </c>
    </row>
    <row r="287" spans="1:46">
      <c r="A287" s="38">
        <v>7</v>
      </c>
      <c r="B287" s="15">
        <f t="shared" ref="B287:G287" si="852">B286</f>
        <v>32</v>
      </c>
      <c r="C287" s="15" t="str">
        <f t="shared" si="852"/>
        <v>28.03.2024</v>
      </c>
      <c r="D287" s="16" t="str">
        <f t="shared" si="852"/>
        <v>SFG-FRBNET-BOR-80X69X10</v>
      </c>
      <c r="E287" s="16" t="str">
        <f t="shared" si="852"/>
        <v>Restonic Hotel Motel Bonnell ET Border 80X69X10</v>
      </c>
      <c r="F287" s="16" t="str">
        <f t="shared" si="852"/>
        <v>SFG-FRBNET-BOR-80X69X10</v>
      </c>
      <c r="G287" s="16" t="str">
        <f t="shared" si="852"/>
        <v>Restonic Hotel Motel Bonnell ET Border 80X69X10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5" t="s">
        <v>18738</v>
      </c>
      <c r="R287" s="35" t="s">
        <v>34277</v>
      </c>
      <c r="S287" s="35" t="s">
        <v>192</v>
      </c>
      <c r="T287" s="36">
        <v>0.92</v>
      </c>
      <c r="U287" s="16" t="s">
        <v>2292</v>
      </c>
      <c r="V287" s="16" t="s">
        <v>2276</v>
      </c>
      <c r="W287" s="16" t="s">
        <v>2295</v>
      </c>
      <c r="X287" s="29" t="str">
        <f t="shared" si="834"/>
        <v>80X69X10</v>
      </c>
      <c r="Y287" s="30" t="str">
        <f t="shared" si="835"/>
        <v>80</v>
      </c>
      <c r="Z287" s="30" t="str">
        <f t="shared" si="836"/>
        <v>69</v>
      </c>
      <c r="AA287" s="30" t="str">
        <f t="shared" si="837"/>
        <v>10</v>
      </c>
      <c r="AB287" s="19" t="str">
        <f t="shared" ref="AB287:AC287" si="853">AB286</f>
        <v>80</v>
      </c>
      <c r="AC287" s="19" t="str">
        <f t="shared" si="853"/>
        <v>69</v>
      </c>
      <c r="AF287" s="21">
        <f t="shared" si="841"/>
        <v>0.92</v>
      </c>
      <c r="AG287" s="25">
        <f>VLOOKUP(Q287,'SFG-RM'!A:B,2,0)</f>
        <v>9.3094552894011979</v>
      </c>
      <c r="AH287" s="19">
        <f t="shared" si="829"/>
        <v>8.5646988662491026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37">
        <f t="shared" ref="AS287:AT287" si="854">AS286</f>
        <v>180.61600000000001</v>
      </c>
      <c r="AT287" s="31">
        <f t="shared" si="854"/>
        <v>203</v>
      </c>
    </row>
    <row r="288" spans="1:46">
      <c r="A288" s="38">
        <v>8</v>
      </c>
      <c r="B288" s="15">
        <f t="shared" ref="B288:G288" si="855">B287</f>
        <v>32</v>
      </c>
      <c r="C288" s="15" t="str">
        <f t="shared" si="855"/>
        <v>28.03.2024</v>
      </c>
      <c r="D288" s="16" t="str">
        <f t="shared" si="855"/>
        <v>SFG-FRBNET-BOR-80X69X10</v>
      </c>
      <c r="E288" s="16" t="str">
        <f t="shared" si="855"/>
        <v>Restonic Hotel Motel Bonnell ET Border 80X69X10</v>
      </c>
      <c r="F288" s="16" t="str">
        <f t="shared" si="855"/>
        <v>SFG-FRBNET-BOR-80X69X10</v>
      </c>
      <c r="G288" s="16" t="str">
        <f t="shared" si="855"/>
        <v>Restonic Hotel Motel Bonnell ET Border 80X69X10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5" t="s">
        <v>1479</v>
      </c>
      <c r="R288" s="35" t="s">
        <v>1480</v>
      </c>
      <c r="S288" s="35" t="s">
        <v>165</v>
      </c>
      <c r="T288" s="36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34"/>
        <v>80X69X10</v>
      </c>
      <c r="Y288" s="30" t="str">
        <f t="shared" si="835"/>
        <v>80</v>
      </c>
      <c r="Z288" s="30" t="str">
        <f t="shared" si="836"/>
        <v>69</v>
      </c>
      <c r="AA288" s="30" t="str">
        <f t="shared" si="837"/>
        <v>10</v>
      </c>
      <c r="AB288" s="19" t="str">
        <f t="shared" ref="AB288:AC288" si="856">AB287</f>
        <v>80</v>
      </c>
      <c r="AC288" s="19" t="str">
        <f t="shared" si="856"/>
        <v>69</v>
      </c>
      <c r="AF288" s="21">
        <f t="shared" si="841"/>
        <v>2</v>
      </c>
      <c r="AG288">
        <f>VLOOKUP(Q288,'Rm-feb-24'!B:P,15,0)</f>
        <v>4.6721000000000004</v>
      </c>
      <c r="AH288" s="19">
        <f t="shared" si="829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37">
        <f t="shared" ref="AS288:AT288" si="857">AS287</f>
        <v>180.61600000000001</v>
      </c>
      <c r="AT288" s="31">
        <f t="shared" si="857"/>
        <v>203</v>
      </c>
    </row>
    <row r="290" spans="1:46">
      <c r="A290" s="38">
        <v>1</v>
      </c>
      <c r="B290" s="15">
        <v>33</v>
      </c>
      <c r="C290" s="15" t="s">
        <v>34276</v>
      </c>
      <c r="D290" s="16" t="s">
        <v>34344</v>
      </c>
      <c r="E290" s="16" t="s">
        <v>34345</v>
      </c>
      <c r="F290" s="16" t="str">
        <f>D290</f>
        <v>SFG-FRBNET-BOR-84X33X10</v>
      </c>
      <c r="G290" s="16" t="str">
        <f>E290</f>
        <v>Restonic Hotel Motel Bonnell ET Border 84X33X10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84X33X10</v>
      </c>
      <c r="Y290" s="30" t="str">
        <f>LEFT(X290,2)</f>
        <v>84</v>
      </c>
      <c r="Z290" s="30" t="str">
        <f>MID(X290,4,2)</f>
        <v>33</v>
      </c>
      <c r="AA290" s="30" t="str">
        <f>RIGHT(X290,2)</f>
        <v>10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58">AF290*AG290</f>
        <v>0.129439688</v>
      </c>
      <c r="AI290" s="46">
        <f>SUM(AH290:AH297)</f>
        <v>147.98046985964911</v>
      </c>
      <c r="AJ290" s="46">
        <f>ROUND(AI290,3)</f>
        <v>147.97999999999999</v>
      </c>
      <c r="AK290" s="46">
        <f>AJ290</f>
        <v>147.97999999999999</v>
      </c>
      <c r="AL290" s="46">
        <f>+AK290+AQ290</f>
        <v>166.29237702</v>
      </c>
      <c r="AM290" s="46">
        <f>+SUM(((AK290*3%*18%)))</f>
        <v>0.7990919999999998</v>
      </c>
      <c r="AN290" s="46">
        <f t="shared" ref="AN290" si="859">+SUM(((AK290*14.33%*53%)))</f>
        <v>11.238933020000001</v>
      </c>
      <c r="AO290" s="46">
        <f t="shared" ref="AO290" si="860">+SUM(((AK290*5.92%*53%)))</f>
        <v>4.6430204799999997</v>
      </c>
      <c r="AP290" s="46">
        <f t="shared" ref="AP290" si="861">+SUM(((AK290*2.08%*53%)))</f>
        <v>1.63133152</v>
      </c>
      <c r="AQ290" s="46">
        <f>SUM(AM290:AP290)</f>
        <v>18.31237702</v>
      </c>
      <c r="AR290" s="47">
        <f>ROUNDUP(AL290,0)</f>
        <v>167</v>
      </c>
      <c r="AS290" s="37">
        <f>AK290</f>
        <v>147.97999999999999</v>
      </c>
      <c r="AT290" s="31">
        <f>AR290</f>
        <v>167</v>
      </c>
    </row>
    <row r="291" spans="1:46">
      <c r="A291" s="38">
        <v>2</v>
      </c>
      <c r="B291" s="15">
        <f t="shared" ref="B291:G291" si="862">B290</f>
        <v>33</v>
      </c>
      <c r="C291" s="15" t="str">
        <f t="shared" si="862"/>
        <v>28.03.2024</v>
      </c>
      <c r="D291" s="16" t="str">
        <f t="shared" si="862"/>
        <v>SFG-FRBNET-BOR-84X33X10</v>
      </c>
      <c r="E291" s="16" t="str">
        <f t="shared" si="862"/>
        <v>Restonic Hotel Motel Bonnell ET Border 84X33X10</v>
      </c>
      <c r="F291" s="16" t="str">
        <f t="shared" si="862"/>
        <v>SFG-FRBNET-BOR-84X33X10</v>
      </c>
      <c r="G291" s="16" t="str">
        <f t="shared" si="862"/>
        <v>Restonic Hotel Motel Bonnell ET Border 84X33X10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63">RIGHT(D291,8)</f>
        <v>84X33X10</v>
      </c>
      <c r="Y291" s="30" t="str">
        <f t="shared" ref="Y291:Y297" si="864">LEFT(X291,2)</f>
        <v>84</v>
      </c>
      <c r="Z291" s="30" t="str">
        <f t="shared" ref="Z291:Z297" si="865">MID(X291,4,2)</f>
        <v>33</v>
      </c>
      <c r="AA291" s="30" t="str">
        <f t="shared" ref="AA291:AA297" si="866">RIGHT(X291,2)</f>
        <v>10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58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37">
        <f t="shared" ref="AS291:AT291" si="867">AS290</f>
        <v>147.97999999999999</v>
      </c>
      <c r="AT291" s="31">
        <f t="shared" si="867"/>
        <v>167</v>
      </c>
    </row>
    <row r="292" spans="1:46">
      <c r="A292" s="38">
        <v>3</v>
      </c>
      <c r="B292" s="15">
        <f t="shared" ref="B292:G292" si="868">B291</f>
        <v>33</v>
      </c>
      <c r="C292" s="15" t="str">
        <f t="shared" si="868"/>
        <v>28.03.2024</v>
      </c>
      <c r="D292" s="16" t="str">
        <f t="shared" si="868"/>
        <v>SFG-FRBNET-BOR-84X33X10</v>
      </c>
      <c r="E292" s="16" t="str">
        <f t="shared" si="868"/>
        <v>Restonic Hotel Motel Bonnell ET Border 84X33X10</v>
      </c>
      <c r="F292" s="16" t="str">
        <f t="shared" si="868"/>
        <v>SFG-FRBNET-BOR-84X33X10</v>
      </c>
      <c r="G292" s="16" t="str">
        <f t="shared" si="868"/>
        <v>Restonic Hotel Motel Bonnell ET Border 84X33X10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18712</v>
      </c>
      <c r="R292" s="35" t="s">
        <v>34279</v>
      </c>
      <c r="S292" s="35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63"/>
        <v>84X33X10</v>
      </c>
      <c r="Y292" s="30" t="str">
        <f t="shared" si="864"/>
        <v>84</v>
      </c>
      <c r="Z292" s="30" t="str">
        <f t="shared" si="865"/>
        <v>33</v>
      </c>
      <c r="AA292" s="30" t="str">
        <f t="shared" si="866"/>
        <v>10</v>
      </c>
      <c r="AB292" s="19" t="str">
        <f t="shared" ref="AB292:AC292" si="869">AB291</f>
        <v>84</v>
      </c>
      <c r="AC292" s="19" t="str">
        <f t="shared" si="869"/>
        <v>33</v>
      </c>
      <c r="AD292" s="20">
        <f>ROUNDUP(((((AB292+AC292)*2)+3)*0.0254),3)</f>
        <v>6.0200000000000005</v>
      </c>
      <c r="AF292" s="21">
        <f t="shared" ref="AF292:AF297" si="870">T292</f>
        <v>6.0200000000000005</v>
      </c>
      <c r="AG292" s="25">
        <f>VLOOKUP(Q292,'SFG-RM'!A:B,2,0)</f>
        <v>20.07128427</v>
      </c>
      <c r="AH292" s="19">
        <f t="shared" si="858"/>
        <v>120.82913130540001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37">
        <f t="shared" ref="AS292:AT292" si="871">AS291</f>
        <v>147.97999999999999</v>
      </c>
      <c r="AT292" s="31">
        <f t="shared" si="871"/>
        <v>167</v>
      </c>
    </row>
    <row r="293" spans="1:46">
      <c r="A293" s="38">
        <v>4</v>
      </c>
      <c r="B293" s="15">
        <f t="shared" ref="B293:G293" si="872">B292</f>
        <v>33</v>
      </c>
      <c r="C293" s="15" t="str">
        <f t="shared" si="872"/>
        <v>28.03.2024</v>
      </c>
      <c r="D293" s="16" t="str">
        <f t="shared" si="872"/>
        <v>SFG-FRBNET-BOR-84X33X10</v>
      </c>
      <c r="E293" s="16" t="str">
        <f t="shared" si="872"/>
        <v>Restonic Hotel Motel Bonnell ET Border 84X33X10</v>
      </c>
      <c r="F293" s="16" t="str">
        <f t="shared" si="872"/>
        <v>SFG-FRBNET-BOR-84X33X10</v>
      </c>
      <c r="G293" s="16" t="str">
        <f t="shared" si="872"/>
        <v>Restonic Hotel Motel Bonnell ET Border 84X33X10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63"/>
        <v>84X33X10</v>
      </c>
      <c r="Y293" s="30" t="str">
        <f t="shared" si="864"/>
        <v>84</v>
      </c>
      <c r="Z293" s="30" t="str">
        <f t="shared" si="865"/>
        <v>33</v>
      </c>
      <c r="AA293" s="30" t="str">
        <f t="shared" si="866"/>
        <v>10</v>
      </c>
      <c r="AB293" s="19" t="str">
        <f t="shared" ref="AB293:AC293" si="873">AB292</f>
        <v>84</v>
      </c>
      <c r="AC293" s="19" t="str">
        <f t="shared" si="873"/>
        <v>33</v>
      </c>
      <c r="AD293" s="20">
        <f>ROUNDUP(((((72+30)*2)+3)*0.0254),3)</f>
        <v>5.258</v>
      </c>
      <c r="AF293" s="21">
        <f t="shared" si="870"/>
        <v>1</v>
      </c>
      <c r="AG293">
        <f>VLOOKUP(Q293,'Rm-feb-24'!B:P,15,0)</f>
        <v>5.9957000000000003</v>
      </c>
      <c r="AH293" s="19">
        <f t="shared" si="858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37">
        <f t="shared" ref="AS293:AT293" si="874">AS292</f>
        <v>147.97999999999999</v>
      </c>
      <c r="AT293" s="31">
        <f t="shared" si="874"/>
        <v>167</v>
      </c>
    </row>
    <row r="294" spans="1:46">
      <c r="A294" s="38">
        <v>5</v>
      </c>
      <c r="B294" s="15">
        <f t="shared" ref="B294:G294" si="875">B293</f>
        <v>33</v>
      </c>
      <c r="C294" s="15" t="str">
        <f t="shared" si="875"/>
        <v>28.03.2024</v>
      </c>
      <c r="D294" s="16" t="str">
        <f t="shared" si="875"/>
        <v>SFG-FRBNET-BOR-84X33X10</v>
      </c>
      <c r="E294" s="16" t="str">
        <f t="shared" si="875"/>
        <v>Restonic Hotel Motel Bonnell ET Border 84X33X10</v>
      </c>
      <c r="F294" s="16" t="str">
        <f t="shared" si="875"/>
        <v>SFG-FRBNET-BOR-84X33X10</v>
      </c>
      <c r="G294" s="16" t="str">
        <f t="shared" si="875"/>
        <v>Restonic Hotel Motel Bonnell ET Border 84X33X10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63"/>
        <v>84X33X10</v>
      </c>
      <c r="Y294" s="30" t="str">
        <f t="shared" si="864"/>
        <v>84</v>
      </c>
      <c r="Z294" s="30" t="str">
        <f t="shared" si="865"/>
        <v>33</v>
      </c>
      <c r="AA294" s="30" t="str">
        <f t="shared" si="866"/>
        <v>10</v>
      </c>
      <c r="AB294" s="19" t="str">
        <f t="shared" ref="AB294:AC294" si="876">AB293</f>
        <v>84</v>
      </c>
      <c r="AC294" s="19" t="str">
        <f t="shared" si="876"/>
        <v>33</v>
      </c>
      <c r="AF294" s="21">
        <f t="shared" si="870"/>
        <v>1</v>
      </c>
      <c r="AG294">
        <f>VLOOKUP(Q294,'Rm-feb-24'!B:P,15,0)</f>
        <v>1.3274999999999999</v>
      </c>
      <c r="AH294" s="19">
        <f t="shared" si="858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37">
        <f t="shared" ref="AS294:AT294" si="877">AS293</f>
        <v>147.97999999999999</v>
      </c>
      <c r="AT294" s="31">
        <f t="shared" si="877"/>
        <v>167</v>
      </c>
    </row>
    <row r="295" spans="1:46">
      <c r="A295" s="38">
        <v>6</v>
      </c>
      <c r="B295" s="15">
        <f t="shared" ref="B295:G295" si="878">B294</f>
        <v>33</v>
      </c>
      <c r="C295" s="15" t="str">
        <f t="shared" si="878"/>
        <v>28.03.2024</v>
      </c>
      <c r="D295" s="16" t="str">
        <f t="shared" si="878"/>
        <v>SFG-FRBNET-BOR-84X33X10</v>
      </c>
      <c r="E295" s="16" t="str">
        <f t="shared" si="878"/>
        <v>Restonic Hotel Motel Bonnell ET Border 84X33X10</v>
      </c>
      <c r="F295" s="16" t="str">
        <f t="shared" si="878"/>
        <v>SFG-FRBNET-BOR-84X33X10</v>
      </c>
      <c r="G295" s="16" t="str">
        <f t="shared" si="878"/>
        <v>Restonic Hotel Motel Bonnell ET Border 84X33X10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63"/>
        <v>84X33X10</v>
      </c>
      <c r="Y295" s="30" t="str">
        <f t="shared" si="864"/>
        <v>84</v>
      </c>
      <c r="Z295" s="30" t="str">
        <f t="shared" si="865"/>
        <v>33</v>
      </c>
      <c r="AA295" s="30" t="str">
        <f t="shared" si="866"/>
        <v>10</v>
      </c>
      <c r="AB295" s="19" t="str">
        <f t="shared" ref="AB295:AC295" si="879">AB294</f>
        <v>84</v>
      </c>
      <c r="AC295" s="19" t="str">
        <f t="shared" si="879"/>
        <v>33</v>
      </c>
      <c r="AF295" s="21">
        <f t="shared" si="870"/>
        <v>1</v>
      </c>
      <c r="AG295">
        <f>VLOOKUP(Q295,'Rm-feb-24'!B:P,15,0)</f>
        <v>1.7318</v>
      </c>
      <c r="AH295" s="19">
        <f t="shared" si="858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37">
        <f t="shared" ref="AS295:AT295" si="880">AS294</f>
        <v>147.97999999999999</v>
      </c>
      <c r="AT295" s="31">
        <f t="shared" si="880"/>
        <v>167</v>
      </c>
    </row>
    <row r="296" spans="1:46">
      <c r="A296" s="38">
        <v>7</v>
      </c>
      <c r="B296" s="15">
        <f t="shared" ref="B296:G296" si="881">B295</f>
        <v>33</v>
      </c>
      <c r="C296" s="15" t="str">
        <f t="shared" si="881"/>
        <v>28.03.2024</v>
      </c>
      <c r="D296" s="16" t="str">
        <f t="shared" si="881"/>
        <v>SFG-FRBNET-BOR-84X33X10</v>
      </c>
      <c r="E296" s="16" t="str">
        <f t="shared" si="881"/>
        <v>Restonic Hotel Motel Bonnell ET Border 84X33X10</v>
      </c>
      <c r="F296" s="16" t="str">
        <f t="shared" si="881"/>
        <v>SFG-FRBNET-BOR-84X33X10</v>
      </c>
      <c r="G296" s="16" t="str">
        <f t="shared" si="881"/>
        <v>Restonic Hotel Motel Bonnell ET Border 84X33X10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0.92</v>
      </c>
      <c r="U296" s="16" t="s">
        <v>2292</v>
      </c>
      <c r="V296" s="16" t="s">
        <v>2276</v>
      </c>
      <c r="W296" s="16" t="s">
        <v>2295</v>
      </c>
      <c r="X296" s="29" t="str">
        <f t="shared" si="863"/>
        <v>84X33X10</v>
      </c>
      <c r="Y296" s="30" t="str">
        <f t="shared" si="864"/>
        <v>84</v>
      </c>
      <c r="Z296" s="30" t="str">
        <f t="shared" si="865"/>
        <v>33</v>
      </c>
      <c r="AA296" s="30" t="str">
        <f t="shared" si="866"/>
        <v>10</v>
      </c>
      <c r="AB296" s="19" t="str">
        <f t="shared" ref="AB296:AC296" si="882">AB295</f>
        <v>84</v>
      </c>
      <c r="AC296" s="19" t="str">
        <f t="shared" si="882"/>
        <v>33</v>
      </c>
      <c r="AF296" s="21">
        <f t="shared" si="870"/>
        <v>0.92</v>
      </c>
      <c r="AG296" s="25">
        <f>VLOOKUP(Q296,'SFG-RM'!A:B,2,0)</f>
        <v>9.3094552894011979</v>
      </c>
      <c r="AH296" s="19">
        <f t="shared" si="858"/>
        <v>8.5646988662491026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37">
        <f t="shared" ref="AS296:AT296" si="883">AS295</f>
        <v>147.97999999999999</v>
      </c>
      <c r="AT296" s="31">
        <f t="shared" si="883"/>
        <v>167</v>
      </c>
    </row>
    <row r="297" spans="1:46">
      <c r="A297" s="38">
        <v>8</v>
      </c>
      <c r="B297" s="15">
        <f t="shared" ref="B297:G297" si="884">B296</f>
        <v>33</v>
      </c>
      <c r="C297" s="15" t="str">
        <f t="shared" si="884"/>
        <v>28.03.2024</v>
      </c>
      <c r="D297" s="16" t="str">
        <f t="shared" si="884"/>
        <v>SFG-FRBNET-BOR-84X33X10</v>
      </c>
      <c r="E297" s="16" t="str">
        <f t="shared" si="884"/>
        <v>Restonic Hotel Motel Bonnell ET Border 84X33X10</v>
      </c>
      <c r="F297" s="16" t="str">
        <f t="shared" si="884"/>
        <v>SFG-FRBNET-BOR-84X33X10</v>
      </c>
      <c r="G297" s="16" t="str">
        <f t="shared" si="884"/>
        <v>Restonic Hotel Motel Bonnell ET Border 84X33X10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63"/>
        <v>84X33X10</v>
      </c>
      <c r="Y297" s="30" t="str">
        <f t="shared" si="864"/>
        <v>84</v>
      </c>
      <c r="Z297" s="30" t="str">
        <f t="shared" si="865"/>
        <v>33</v>
      </c>
      <c r="AA297" s="30" t="str">
        <f t="shared" si="866"/>
        <v>10</v>
      </c>
      <c r="AB297" s="19" t="str">
        <f t="shared" ref="AB297:AC297" si="885">AB296</f>
        <v>84</v>
      </c>
      <c r="AC297" s="19" t="str">
        <f t="shared" si="885"/>
        <v>33</v>
      </c>
      <c r="AF297" s="21">
        <f t="shared" si="870"/>
        <v>2</v>
      </c>
      <c r="AG297">
        <f>VLOOKUP(Q297,'Rm-feb-24'!B:P,15,0)</f>
        <v>4.6721000000000004</v>
      </c>
      <c r="AH297" s="19">
        <f t="shared" si="858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37">
        <f t="shared" ref="AS297:AT297" si="886">AS296</f>
        <v>147.97999999999999</v>
      </c>
      <c r="AT297" s="31">
        <f t="shared" si="886"/>
        <v>167</v>
      </c>
    </row>
    <row r="299" spans="1:46">
      <c r="A299" s="38">
        <v>1</v>
      </c>
      <c r="B299" s="15">
        <v>34</v>
      </c>
      <c r="C299" s="15" t="s">
        <v>34276</v>
      </c>
      <c r="D299" s="16" t="s">
        <v>34346</v>
      </c>
      <c r="E299" s="16" t="s">
        <v>34347</v>
      </c>
      <c r="F299" s="16" t="str">
        <f>D299</f>
        <v>SFG-FRBNET-BOR-84X39X10</v>
      </c>
      <c r="G299" s="16" t="str">
        <f>E299</f>
        <v>Restonic Hotel Motel Bonnell ET Border 84X39X10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5" t="s">
        <v>1659</v>
      </c>
      <c r="R299" s="35" t="s">
        <v>1660</v>
      </c>
      <c r="S299" s="35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84X39X10</v>
      </c>
      <c r="Y299" s="30" t="str">
        <f>LEFT(X299,2)</f>
        <v>84</v>
      </c>
      <c r="Z299" s="30" t="str">
        <f>MID(X299,4,2)</f>
        <v>39</v>
      </c>
      <c r="AA299" s="30" t="str">
        <f>RIGHT(X299,2)</f>
        <v>10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87">AF299*AG299</f>
        <v>0.129439688</v>
      </c>
      <c r="AI299" s="46">
        <f>SUM(AH299:AH306)</f>
        <v>154.1022115619991</v>
      </c>
      <c r="AJ299" s="46">
        <f>ROUND(AI299,3)</f>
        <v>154.102</v>
      </c>
      <c r="AK299" s="46">
        <f>AJ299</f>
        <v>154.102</v>
      </c>
      <c r="AL299" s="46">
        <f>+AK299+AQ299</f>
        <v>173.17196839800002</v>
      </c>
      <c r="AM299" s="46">
        <f>+SUM(((AK299*3%*18%)))</f>
        <v>0.83215079999999997</v>
      </c>
      <c r="AN299" s="46">
        <f t="shared" ref="AN299" si="888">+SUM(((AK299*14.33%*53%)))</f>
        <v>11.703892798000002</v>
      </c>
      <c r="AO299" s="46">
        <f t="shared" ref="AO299" si="889">+SUM(((AK299*5.92%*53%)))</f>
        <v>4.835104352000001</v>
      </c>
      <c r="AP299" s="46">
        <f t="shared" ref="AP299" si="890">+SUM(((AK299*2.08%*53%)))</f>
        <v>1.698820448</v>
      </c>
      <c r="AQ299" s="46">
        <f>SUM(AM299:AP299)</f>
        <v>19.069968398000004</v>
      </c>
      <c r="AR299" s="47">
        <f>ROUNDUP(AL299,0)</f>
        <v>174</v>
      </c>
      <c r="AS299" s="37">
        <f>AK299</f>
        <v>154.102</v>
      </c>
      <c r="AT299" s="31">
        <f>AR299</f>
        <v>174</v>
      </c>
    </row>
    <row r="300" spans="1:46">
      <c r="A300" s="38">
        <v>2</v>
      </c>
      <c r="B300" s="15">
        <f t="shared" ref="B300:G300" si="891">B299</f>
        <v>34</v>
      </c>
      <c r="C300" s="15" t="str">
        <f t="shared" si="891"/>
        <v>28.03.2024</v>
      </c>
      <c r="D300" s="16" t="str">
        <f t="shared" si="891"/>
        <v>SFG-FRBNET-BOR-84X39X10</v>
      </c>
      <c r="E300" s="16" t="str">
        <f t="shared" si="891"/>
        <v>Restonic Hotel Motel Bonnell ET Border 84X39X10</v>
      </c>
      <c r="F300" s="16" t="str">
        <f t="shared" si="891"/>
        <v>SFG-FRBNET-BOR-84X39X10</v>
      </c>
      <c r="G300" s="16" t="str">
        <f t="shared" si="891"/>
        <v>Restonic Hotel Motel Bonnell ET Border 84X39X10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5" t="s">
        <v>698</v>
      </c>
      <c r="R300" s="35" t="s">
        <v>699</v>
      </c>
      <c r="S300" s="35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92">RIGHT(D300,8)</f>
        <v>84X39X10</v>
      </c>
      <c r="Y300" s="30" t="str">
        <f t="shared" ref="Y300:Y306" si="893">LEFT(X300,2)</f>
        <v>84</v>
      </c>
      <c r="Z300" s="30" t="str">
        <f t="shared" ref="Z300:Z306" si="894">MID(X300,4,2)</f>
        <v>39</v>
      </c>
      <c r="AA300" s="30" t="str">
        <f t="shared" ref="AA300:AA306" si="895">RIGHT(X300,2)</f>
        <v>10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87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37">
        <f t="shared" ref="AS300:AT300" si="896">AS299</f>
        <v>154.102</v>
      </c>
      <c r="AT300" s="31">
        <f t="shared" si="896"/>
        <v>174</v>
      </c>
    </row>
    <row r="301" spans="1:46">
      <c r="A301" s="38">
        <v>3</v>
      </c>
      <c r="B301" s="15">
        <f t="shared" ref="B301:G301" si="897">B300</f>
        <v>34</v>
      </c>
      <c r="C301" s="15" t="str">
        <f t="shared" si="897"/>
        <v>28.03.2024</v>
      </c>
      <c r="D301" s="16" t="str">
        <f t="shared" si="897"/>
        <v>SFG-FRBNET-BOR-84X39X10</v>
      </c>
      <c r="E301" s="16" t="str">
        <f t="shared" si="897"/>
        <v>Restonic Hotel Motel Bonnell ET Border 84X39X10</v>
      </c>
      <c r="F301" s="16" t="str">
        <f t="shared" si="897"/>
        <v>SFG-FRBNET-BOR-84X39X10</v>
      </c>
      <c r="G301" s="16" t="str">
        <f t="shared" si="897"/>
        <v>Restonic Hotel Motel Bonnell ET Border 84X39X10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5" t="s">
        <v>18712</v>
      </c>
      <c r="R301" s="35" t="s">
        <v>34279</v>
      </c>
      <c r="S301" s="35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92"/>
        <v>84X39X10</v>
      </c>
      <c r="Y301" s="30" t="str">
        <f t="shared" si="893"/>
        <v>84</v>
      </c>
      <c r="Z301" s="30" t="str">
        <f t="shared" si="894"/>
        <v>39</v>
      </c>
      <c r="AA301" s="30" t="str">
        <f t="shared" si="895"/>
        <v>10</v>
      </c>
      <c r="AB301" s="19" t="str">
        <f t="shared" ref="AB301:AC301" si="898">AB300</f>
        <v>84</v>
      </c>
      <c r="AC301" s="19" t="str">
        <f t="shared" si="898"/>
        <v>39</v>
      </c>
      <c r="AD301" s="20">
        <f>ROUNDUP(((((AB301+AC301)*2)+3)*0.0254),3)</f>
        <v>6.3250000000000002</v>
      </c>
      <c r="AF301" s="21">
        <f t="shared" ref="AF301:AF306" si="899">T301</f>
        <v>6.3250000000000002</v>
      </c>
      <c r="AG301" s="25">
        <f>VLOOKUP(Q301,'SFG-RM'!A:B,2,0)</f>
        <v>20.07128427</v>
      </c>
      <c r="AH301" s="19">
        <f t="shared" si="887"/>
        <v>126.95087300775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37">
        <f t="shared" ref="AS301:AT301" si="900">AS300</f>
        <v>154.102</v>
      </c>
      <c r="AT301" s="31">
        <f t="shared" si="900"/>
        <v>174</v>
      </c>
    </row>
    <row r="302" spans="1:46">
      <c r="A302" s="38">
        <v>4</v>
      </c>
      <c r="B302" s="15">
        <f t="shared" ref="B302:G302" si="901">B301</f>
        <v>34</v>
      </c>
      <c r="C302" s="15" t="str">
        <f t="shared" si="901"/>
        <v>28.03.2024</v>
      </c>
      <c r="D302" s="16" t="str">
        <f t="shared" si="901"/>
        <v>SFG-FRBNET-BOR-84X39X10</v>
      </c>
      <c r="E302" s="16" t="str">
        <f t="shared" si="901"/>
        <v>Restonic Hotel Motel Bonnell ET Border 84X39X10</v>
      </c>
      <c r="F302" s="16" t="str">
        <f t="shared" si="901"/>
        <v>SFG-FRBNET-BOR-84X39X10</v>
      </c>
      <c r="G302" s="16" t="str">
        <f t="shared" si="901"/>
        <v>Restonic Hotel Motel Bonnell ET Border 84X39X10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5" t="s">
        <v>1964</v>
      </c>
      <c r="R302" s="35" t="s">
        <v>1965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92"/>
        <v>84X39X10</v>
      </c>
      <c r="Y302" s="30" t="str">
        <f t="shared" si="893"/>
        <v>84</v>
      </c>
      <c r="Z302" s="30" t="str">
        <f t="shared" si="894"/>
        <v>39</v>
      </c>
      <c r="AA302" s="30" t="str">
        <f t="shared" si="895"/>
        <v>10</v>
      </c>
      <c r="AB302" s="19" t="str">
        <f t="shared" ref="AB302:AC302" si="902">AB301</f>
        <v>84</v>
      </c>
      <c r="AC302" s="19" t="str">
        <f t="shared" si="902"/>
        <v>39</v>
      </c>
      <c r="AD302" s="20">
        <f>ROUNDUP(((((72+30)*2)+3)*0.0254),3)</f>
        <v>5.258</v>
      </c>
      <c r="AF302" s="21">
        <f t="shared" si="899"/>
        <v>1</v>
      </c>
      <c r="AG302">
        <f>VLOOKUP(Q302,'Rm-feb-24'!B:P,15,0)</f>
        <v>5.9957000000000003</v>
      </c>
      <c r="AH302" s="19">
        <f t="shared" si="887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37">
        <f t="shared" ref="AS302:AT302" si="903">AS301</f>
        <v>154.102</v>
      </c>
      <c r="AT302" s="31">
        <f t="shared" si="903"/>
        <v>174</v>
      </c>
    </row>
    <row r="303" spans="1:46">
      <c r="A303" s="38">
        <v>5</v>
      </c>
      <c r="B303" s="15">
        <f t="shared" ref="B303:G303" si="904">B302</f>
        <v>34</v>
      </c>
      <c r="C303" s="15" t="str">
        <f t="shared" si="904"/>
        <v>28.03.2024</v>
      </c>
      <c r="D303" s="16" t="str">
        <f t="shared" si="904"/>
        <v>SFG-FRBNET-BOR-84X39X10</v>
      </c>
      <c r="E303" s="16" t="str">
        <f t="shared" si="904"/>
        <v>Restonic Hotel Motel Bonnell ET Border 84X39X10</v>
      </c>
      <c r="F303" s="16" t="str">
        <f t="shared" si="904"/>
        <v>SFG-FRBNET-BOR-84X39X10</v>
      </c>
      <c r="G303" s="16" t="str">
        <f t="shared" si="904"/>
        <v>Restonic Hotel Motel Bonnell ET Border 84X39X10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5" t="s">
        <v>459</v>
      </c>
      <c r="R303" s="35" t="s">
        <v>460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92"/>
        <v>84X39X10</v>
      </c>
      <c r="Y303" s="30" t="str">
        <f t="shared" si="893"/>
        <v>84</v>
      </c>
      <c r="Z303" s="30" t="str">
        <f t="shared" si="894"/>
        <v>39</v>
      </c>
      <c r="AA303" s="30" t="str">
        <f t="shared" si="895"/>
        <v>10</v>
      </c>
      <c r="AB303" s="19" t="str">
        <f t="shared" ref="AB303:AC303" si="905">AB302</f>
        <v>84</v>
      </c>
      <c r="AC303" s="19" t="str">
        <f t="shared" si="905"/>
        <v>39</v>
      </c>
      <c r="AF303" s="21">
        <f t="shared" si="899"/>
        <v>1</v>
      </c>
      <c r="AG303">
        <f>VLOOKUP(Q303,'Rm-feb-24'!B:P,15,0)</f>
        <v>1.3274999999999999</v>
      </c>
      <c r="AH303" s="19">
        <f t="shared" si="887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37">
        <f t="shared" ref="AS303:AT303" si="906">AS302</f>
        <v>154.102</v>
      </c>
      <c r="AT303" s="31">
        <f t="shared" si="906"/>
        <v>174</v>
      </c>
    </row>
    <row r="304" spans="1:46">
      <c r="A304" s="38">
        <v>6</v>
      </c>
      <c r="B304" s="15">
        <f t="shared" ref="B304:G304" si="907">B303</f>
        <v>34</v>
      </c>
      <c r="C304" s="15" t="str">
        <f t="shared" si="907"/>
        <v>28.03.2024</v>
      </c>
      <c r="D304" s="16" t="str">
        <f t="shared" si="907"/>
        <v>SFG-FRBNET-BOR-84X39X10</v>
      </c>
      <c r="E304" s="16" t="str">
        <f t="shared" si="907"/>
        <v>Restonic Hotel Motel Bonnell ET Border 84X39X10</v>
      </c>
      <c r="F304" s="16" t="str">
        <f t="shared" si="907"/>
        <v>SFG-FRBNET-BOR-84X39X10</v>
      </c>
      <c r="G304" s="16" t="str">
        <f t="shared" si="907"/>
        <v>Restonic Hotel Motel Bonnell ET Border 84X39X10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5" t="s">
        <v>2232</v>
      </c>
      <c r="R304" s="35" t="s">
        <v>2233</v>
      </c>
      <c r="S304" s="35" t="s">
        <v>25</v>
      </c>
      <c r="T304" s="36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92"/>
        <v>84X39X10</v>
      </c>
      <c r="Y304" s="30" t="str">
        <f t="shared" si="893"/>
        <v>84</v>
      </c>
      <c r="Z304" s="30" t="str">
        <f t="shared" si="894"/>
        <v>39</v>
      </c>
      <c r="AA304" s="30" t="str">
        <f t="shared" si="895"/>
        <v>10</v>
      </c>
      <c r="AB304" s="19" t="str">
        <f t="shared" ref="AB304:AC304" si="908">AB303</f>
        <v>84</v>
      </c>
      <c r="AC304" s="19" t="str">
        <f t="shared" si="908"/>
        <v>39</v>
      </c>
      <c r="AF304" s="21">
        <f t="shared" si="899"/>
        <v>1</v>
      </c>
      <c r="AG304">
        <f>VLOOKUP(Q304,'Rm-feb-24'!B:P,15,0)</f>
        <v>1.7318</v>
      </c>
      <c r="AH304" s="19">
        <f t="shared" si="887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37">
        <f t="shared" ref="AS304:AT304" si="909">AS303</f>
        <v>154.102</v>
      </c>
      <c r="AT304" s="31">
        <f t="shared" si="909"/>
        <v>174</v>
      </c>
    </row>
    <row r="305" spans="1:46">
      <c r="A305" s="38">
        <v>7</v>
      </c>
      <c r="B305" s="15">
        <f t="shared" ref="B305:G305" si="910">B304</f>
        <v>34</v>
      </c>
      <c r="C305" s="15" t="str">
        <f t="shared" si="910"/>
        <v>28.03.2024</v>
      </c>
      <c r="D305" s="16" t="str">
        <f t="shared" si="910"/>
        <v>SFG-FRBNET-BOR-84X39X10</v>
      </c>
      <c r="E305" s="16" t="str">
        <f t="shared" si="910"/>
        <v>Restonic Hotel Motel Bonnell ET Border 84X39X10</v>
      </c>
      <c r="F305" s="16" t="str">
        <f t="shared" si="910"/>
        <v>SFG-FRBNET-BOR-84X39X10</v>
      </c>
      <c r="G305" s="16" t="str">
        <f t="shared" si="910"/>
        <v>Restonic Hotel Motel Bonnell ET Border 84X39X10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5" t="s">
        <v>18738</v>
      </c>
      <c r="R305" s="35" t="s">
        <v>34277</v>
      </c>
      <c r="S305" s="35" t="s">
        <v>192</v>
      </c>
      <c r="T305" s="36">
        <v>0.92</v>
      </c>
      <c r="U305" s="16" t="s">
        <v>2292</v>
      </c>
      <c r="V305" s="16" t="s">
        <v>2276</v>
      </c>
      <c r="W305" s="16" t="s">
        <v>2295</v>
      </c>
      <c r="X305" s="29" t="str">
        <f t="shared" si="892"/>
        <v>84X39X10</v>
      </c>
      <c r="Y305" s="30" t="str">
        <f t="shared" si="893"/>
        <v>84</v>
      </c>
      <c r="Z305" s="30" t="str">
        <f t="shared" si="894"/>
        <v>39</v>
      </c>
      <c r="AA305" s="30" t="str">
        <f t="shared" si="895"/>
        <v>10</v>
      </c>
      <c r="AB305" s="19" t="str">
        <f t="shared" ref="AB305:AC305" si="911">AB304</f>
        <v>84</v>
      </c>
      <c r="AC305" s="19" t="str">
        <f t="shared" si="911"/>
        <v>39</v>
      </c>
      <c r="AF305" s="21">
        <f t="shared" si="899"/>
        <v>0.92</v>
      </c>
      <c r="AG305" s="25">
        <f>VLOOKUP(Q305,'SFG-RM'!A:B,2,0)</f>
        <v>9.3094552894011979</v>
      </c>
      <c r="AH305" s="19">
        <f t="shared" si="887"/>
        <v>8.5646988662491026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37">
        <f t="shared" ref="AS305:AT305" si="912">AS304</f>
        <v>154.102</v>
      </c>
      <c r="AT305" s="31">
        <f t="shared" si="912"/>
        <v>174</v>
      </c>
    </row>
    <row r="306" spans="1:46">
      <c r="A306" s="38">
        <v>8</v>
      </c>
      <c r="B306" s="15">
        <f t="shared" ref="B306:G306" si="913">B305</f>
        <v>34</v>
      </c>
      <c r="C306" s="15" t="str">
        <f t="shared" si="913"/>
        <v>28.03.2024</v>
      </c>
      <c r="D306" s="16" t="str">
        <f t="shared" si="913"/>
        <v>SFG-FRBNET-BOR-84X39X10</v>
      </c>
      <c r="E306" s="16" t="str">
        <f t="shared" si="913"/>
        <v>Restonic Hotel Motel Bonnell ET Border 84X39X10</v>
      </c>
      <c r="F306" s="16" t="str">
        <f t="shared" si="913"/>
        <v>SFG-FRBNET-BOR-84X39X10</v>
      </c>
      <c r="G306" s="16" t="str">
        <f t="shared" si="913"/>
        <v>Restonic Hotel Motel Bonnell ET Border 84X39X10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5" t="s">
        <v>1479</v>
      </c>
      <c r="R306" s="35" t="s">
        <v>1480</v>
      </c>
      <c r="S306" s="35" t="s">
        <v>165</v>
      </c>
      <c r="T306" s="36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92"/>
        <v>84X39X10</v>
      </c>
      <c r="Y306" s="30" t="str">
        <f t="shared" si="893"/>
        <v>84</v>
      </c>
      <c r="Z306" s="30" t="str">
        <f t="shared" si="894"/>
        <v>39</v>
      </c>
      <c r="AA306" s="30" t="str">
        <f t="shared" si="895"/>
        <v>10</v>
      </c>
      <c r="AB306" s="19" t="str">
        <f t="shared" ref="AB306:AC306" si="914">AB305</f>
        <v>84</v>
      </c>
      <c r="AC306" s="19" t="str">
        <f t="shared" si="914"/>
        <v>39</v>
      </c>
      <c r="AF306" s="21">
        <f t="shared" si="899"/>
        <v>2</v>
      </c>
      <c r="AG306">
        <f>VLOOKUP(Q306,'Rm-feb-24'!B:P,15,0)</f>
        <v>4.6721000000000004</v>
      </c>
      <c r="AH306" s="19">
        <f t="shared" si="887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37">
        <f t="shared" ref="AS306:AT306" si="915">AS305</f>
        <v>154.102</v>
      </c>
      <c r="AT306" s="31">
        <f t="shared" si="915"/>
        <v>174</v>
      </c>
    </row>
    <row r="308" spans="1:46">
      <c r="A308" s="38">
        <v>1</v>
      </c>
      <c r="B308" s="15">
        <v>35</v>
      </c>
      <c r="C308" s="15" t="s">
        <v>34276</v>
      </c>
      <c r="D308" s="16" t="s">
        <v>34348</v>
      </c>
      <c r="E308" s="16" t="s">
        <v>34349</v>
      </c>
      <c r="F308" s="16" t="str">
        <f>D308</f>
        <v>SFG-FRBNET-BOR-84X45X10</v>
      </c>
      <c r="G308" s="16" t="str">
        <f>E308</f>
        <v>Restonic Hotel Motel Bonnell ET Border 84X45X10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5" t="s">
        <v>1659</v>
      </c>
      <c r="R308" s="35" t="s">
        <v>1660</v>
      </c>
      <c r="S308" s="35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84X45X10</v>
      </c>
      <c r="Y308" s="30" t="str">
        <f>LEFT(X308,2)</f>
        <v>84</v>
      </c>
      <c r="Z308" s="30" t="str">
        <f>MID(X308,4,2)</f>
        <v>45</v>
      </c>
      <c r="AA308" s="30" t="str">
        <f>RIGHT(X308,2)</f>
        <v>10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916">AF308*AG308</f>
        <v>0.129439688</v>
      </c>
      <c r="AI308" s="46">
        <f>SUM(AH308:AH315)</f>
        <v>160.22395326434909</v>
      </c>
      <c r="AJ308" s="46">
        <f>ROUND(AI308,3)</f>
        <v>160.22399999999999</v>
      </c>
      <c r="AK308" s="46">
        <f>AJ308</f>
        <v>160.22399999999999</v>
      </c>
      <c r="AL308" s="46">
        <f>+AK308+AQ308</f>
        <v>180.05155977599998</v>
      </c>
      <c r="AM308" s="46">
        <f>+SUM(((AK308*3%*18%)))</f>
        <v>0.86520959999999991</v>
      </c>
      <c r="AN308" s="46">
        <f t="shared" ref="AN308" si="917">+SUM(((AK308*14.33%*53%)))</f>
        <v>12.168852576000001</v>
      </c>
      <c r="AO308" s="46">
        <f t="shared" ref="AO308" si="918">+SUM(((AK308*5.92%*53%)))</f>
        <v>5.0271882239999997</v>
      </c>
      <c r="AP308" s="46">
        <f t="shared" ref="AP308" si="919">+SUM(((AK308*2.08%*53%)))</f>
        <v>1.7663093759999999</v>
      </c>
      <c r="AQ308" s="46">
        <f>SUM(AM308:AP308)</f>
        <v>19.827559775999998</v>
      </c>
      <c r="AR308" s="47">
        <f>ROUNDUP(AL308,0)</f>
        <v>181</v>
      </c>
      <c r="AS308" s="37">
        <f>AK308</f>
        <v>160.22399999999999</v>
      </c>
      <c r="AT308" s="31">
        <f>AR308</f>
        <v>181</v>
      </c>
    </row>
    <row r="309" spans="1:46">
      <c r="A309" s="38">
        <v>2</v>
      </c>
      <c r="B309" s="15">
        <f t="shared" ref="B309:G309" si="920">B308</f>
        <v>35</v>
      </c>
      <c r="C309" s="15" t="str">
        <f t="shared" si="920"/>
        <v>28.03.2024</v>
      </c>
      <c r="D309" s="16" t="str">
        <f t="shared" si="920"/>
        <v>SFG-FRBNET-BOR-84X45X10</v>
      </c>
      <c r="E309" s="16" t="str">
        <f t="shared" si="920"/>
        <v>Restonic Hotel Motel Bonnell ET Border 84X45X10</v>
      </c>
      <c r="F309" s="16" t="str">
        <f t="shared" si="920"/>
        <v>SFG-FRBNET-BOR-84X45X10</v>
      </c>
      <c r="G309" s="16" t="str">
        <f t="shared" si="920"/>
        <v>Restonic Hotel Motel Bonnell ET Border 84X45X10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5" t="s">
        <v>698</v>
      </c>
      <c r="R309" s="35" t="s">
        <v>699</v>
      </c>
      <c r="S309" s="35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21">RIGHT(D309,8)</f>
        <v>84X45X10</v>
      </c>
      <c r="Y309" s="30" t="str">
        <f t="shared" ref="Y309:Y315" si="922">LEFT(X309,2)</f>
        <v>84</v>
      </c>
      <c r="Z309" s="30" t="str">
        <f t="shared" ref="Z309:Z315" si="923">MID(X309,4,2)</f>
        <v>45</v>
      </c>
      <c r="AA309" s="30" t="str">
        <f t="shared" ref="AA309:AA315" si="924">RIGHT(X309,2)</f>
        <v>10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916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37">
        <f t="shared" ref="AS309:AT309" si="925">AS308</f>
        <v>160.22399999999999</v>
      </c>
      <c r="AT309" s="31">
        <f t="shared" si="925"/>
        <v>181</v>
      </c>
    </row>
    <row r="310" spans="1:46">
      <c r="A310" s="38">
        <v>3</v>
      </c>
      <c r="B310" s="15">
        <f t="shared" ref="B310:G310" si="926">B309</f>
        <v>35</v>
      </c>
      <c r="C310" s="15" t="str">
        <f t="shared" si="926"/>
        <v>28.03.2024</v>
      </c>
      <c r="D310" s="16" t="str">
        <f t="shared" si="926"/>
        <v>SFG-FRBNET-BOR-84X45X10</v>
      </c>
      <c r="E310" s="16" t="str">
        <f t="shared" si="926"/>
        <v>Restonic Hotel Motel Bonnell ET Border 84X45X10</v>
      </c>
      <c r="F310" s="16" t="str">
        <f t="shared" si="926"/>
        <v>SFG-FRBNET-BOR-84X45X10</v>
      </c>
      <c r="G310" s="16" t="str">
        <f t="shared" si="926"/>
        <v>Restonic Hotel Motel Bonnell ET Border 84X45X10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5" t="s">
        <v>18712</v>
      </c>
      <c r="R310" s="35" t="s">
        <v>34279</v>
      </c>
      <c r="S310" s="35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21"/>
        <v>84X45X10</v>
      </c>
      <c r="Y310" s="30" t="str">
        <f t="shared" si="922"/>
        <v>84</v>
      </c>
      <c r="Z310" s="30" t="str">
        <f t="shared" si="923"/>
        <v>45</v>
      </c>
      <c r="AA310" s="30" t="str">
        <f t="shared" si="924"/>
        <v>10</v>
      </c>
      <c r="AB310" s="19" t="str">
        <f t="shared" ref="AB310:AC310" si="927">AB309</f>
        <v>84</v>
      </c>
      <c r="AC310" s="19" t="str">
        <f t="shared" si="927"/>
        <v>45</v>
      </c>
      <c r="AD310" s="20">
        <f>ROUNDUP(((((AB310+AC310)*2)+3)*0.0254),3)</f>
        <v>6.63</v>
      </c>
      <c r="AF310" s="21">
        <f t="shared" ref="AF310:AF315" si="928">T310</f>
        <v>6.63</v>
      </c>
      <c r="AG310" s="25">
        <f>VLOOKUP(Q310,'SFG-RM'!A:B,2,0)</f>
        <v>20.07128427</v>
      </c>
      <c r="AH310" s="19">
        <f t="shared" si="916"/>
        <v>133.0726147101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37">
        <f t="shared" ref="AS310:AT310" si="929">AS309</f>
        <v>160.22399999999999</v>
      </c>
      <c r="AT310" s="31">
        <f t="shared" si="929"/>
        <v>181</v>
      </c>
    </row>
    <row r="311" spans="1:46">
      <c r="A311" s="38">
        <v>4</v>
      </c>
      <c r="B311" s="15">
        <f t="shared" ref="B311:G311" si="930">B310</f>
        <v>35</v>
      </c>
      <c r="C311" s="15" t="str">
        <f t="shared" si="930"/>
        <v>28.03.2024</v>
      </c>
      <c r="D311" s="16" t="str">
        <f t="shared" si="930"/>
        <v>SFG-FRBNET-BOR-84X45X10</v>
      </c>
      <c r="E311" s="16" t="str">
        <f t="shared" si="930"/>
        <v>Restonic Hotel Motel Bonnell ET Border 84X45X10</v>
      </c>
      <c r="F311" s="16" t="str">
        <f t="shared" si="930"/>
        <v>SFG-FRBNET-BOR-84X45X10</v>
      </c>
      <c r="G311" s="16" t="str">
        <f t="shared" si="930"/>
        <v>Restonic Hotel Motel Bonnell ET Border 84X45X10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5" t="s">
        <v>1964</v>
      </c>
      <c r="R311" s="35" t="s">
        <v>1965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21"/>
        <v>84X45X10</v>
      </c>
      <c r="Y311" s="30" t="str">
        <f t="shared" si="922"/>
        <v>84</v>
      </c>
      <c r="Z311" s="30" t="str">
        <f t="shared" si="923"/>
        <v>45</v>
      </c>
      <c r="AA311" s="30" t="str">
        <f t="shared" si="924"/>
        <v>10</v>
      </c>
      <c r="AB311" s="19" t="str">
        <f t="shared" ref="AB311:AC311" si="931">AB310</f>
        <v>84</v>
      </c>
      <c r="AC311" s="19" t="str">
        <f t="shared" si="931"/>
        <v>45</v>
      </c>
      <c r="AD311" s="20">
        <f>ROUNDUP(((((72+30)*2)+3)*0.0254),3)</f>
        <v>5.258</v>
      </c>
      <c r="AF311" s="21">
        <f t="shared" si="928"/>
        <v>1</v>
      </c>
      <c r="AG311">
        <f>VLOOKUP(Q311,'Rm-feb-24'!B:P,15,0)</f>
        <v>5.9957000000000003</v>
      </c>
      <c r="AH311" s="19">
        <f t="shared" si="916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37">
        <f t="shared" ref="AS311:AT311" si="932">AS310</f>
        <v>160.22399999999999</v>
      </c>
      <c r="AT311" s="31">
        <f t="shared" si="932"/>
        <v>181</v>
      </c>
    </row>
    <row r="312" spans="1:46">
      <c r="A312" s="38">
        <v>5</v>
      </c>
      <c r="B312" s="15">
        <f t="shared" ref="B312:G312" si="933">B311</f>
        <v>35</v>
      </c>
      <c r="C312" s="15" t="str">
        <f t="shared" si="933"/>
        <v>28.03.2024</v>
      </c>
      <c r="D312" s="16" t="str">
        <f t="shared" si="933"/>
        <v>SFG-FRBNET-BOR-84X45X10</v>
      </c>
      <c r="E312" s="16" t="str">
        <f t="shared" si="933"/>
        <v>Restonic Hotel Motel Bonnell ET Border 84X45X10</v>
      </c>
      <c r="F312" s="16" t="str">
        <f t="shared" si="933"/>
        <v>SFG-FRBNET-BOR-84X45X10</v>
      </c>
      <c r="G312" s="16" t="str">
        <f t="shared" si="933"/>
        <v>Restonic Hotel Motel Bonnell ET Border 84X45X10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5" t="s">
        <v>459</v>
      </c>
      <c r="R312" s="35" t="s">
        <v>460</v>
      </c>
      <c r="S312" s="35" t="s">
        <v>25</v>
      </c>
      <c r="T312" s="36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21"/>
        <v>84X45X10</v>
      </c>
      <c r="Y312" s="30" t="str">
        <f t="shared" si="922"/>
        <v>84</v>
      </c>
      <c r="Z312" s="30" t="str">
        <f t="shared" si="923"/>
        <v>45</v>
      </c>
      <c r="AA312" s="30" t="str">
        <f t="shared" si="924"/>
        <v>10</v>
      </c>
      <c r="AB312" s="19" t="str">
        <f t="shared" ref="AB312:AC312" si="934">AB311</f>
        <v>84</v>
      </c>
      <c r="AC312" s="19" t="str">
        <f t="shared" si="934"/>
        <v>45</v>
      </c>
      <c r="AF312" s="21">
        <f t="shared" si="928"/>
        <v>1</v>
      </c>
      <c r="AG312">
        <f>VLOOKUP(Q312,'Rm-feb-24'!B:P,15,0)</f>
        <v>1.3274999999999999</v>
      </c>
      <c r="AH312" s="19">
        <f t="shared" si="916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37">
        <f t="shared" ref="AS312:AT312" si="935">AS311</f>
        <v>160.22399999999999</v>
      </c>
      <c r="AT312" s="31">
        <f t="shared" si="935"/>
        <v>181</v>
      </c>
    </row>
    <row r="313" spans="1:46">
      <c r="A313" s="38">
        <v>6</v>
      </c>
      <c r="B313" s="15">
        <f t="shared" ref="B313:G313" si="936">B312</f>
        <v>35</v>
      </c>
      <c r="C313" s="15" t="str">
        <f t="shared" si="936"/>
        <v>28.03.2024</v>
      </c>
      <c r="D313" s="16" t="str">
        <f t="shared" si="936"/>
        <v>SFG-FRBNET-BOR-84X45X10</v>
      </c>
      <c r="E313" s="16" t="str">
        <f t="shared" si="936"/>
        <v>Restonic Hotel Motel Bonnell ET Border 84X45X10</v>
      </c>
      <c r="F313" s="16" t="str">
        <f t="shared" si="936"/>
        <v>SFG-FRBNET-BOR-84X45X10</v>
      </c>
      <c r="G313" s="16" t="str">
        <f t="shared" si="936"/>
        <v>Restonic Hotel Motel Bonnell ET Border 84X45X10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5" t="s">
        <v>2232</v>
      </c>
      <c r="R313" s="35" t="s">
        <v>2233</v>
      </c>
      <c r="S313" s="35" t="s">
        <v>25</v>
      </c>
      <c r="T313" s="36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21"/>
        <v>84X45X10</v>
      </c>
      <c r="Y313" s="30" t="str">
        <f t="shared" si="922"/>
        <v>84</v>
      </c>
      <c r="Z313" s="30" t="str">
        <f t="shared" si="923"/>
        <v>45</v>
      </c>
      <c r="AA313" s="30" t="str">
        <f t="shared" si="924"/>
        <v>10</v>
      </c>
      <c r="AB313" s="19" t="str">
        <f t="shared" ref="AB313:AC313" si="937">AB312</f>
        <v>84</v>
      </c>
      <c r="AC313" s="19" t="str">
        <f t="shared" si="937"/>
        <v>45</v>
      </c>
      <c r="AF313" s="21">
        <f t="shared" si="928"/>
        <v>1</v>
      </c>
      <c r="AG313">
        <f>VLOOKUP(Q313,'Rm-feb-24'!B:P,15,0)</f>
        <v>1.7318</v>
      </c>
      <c r="AH313" s="19">
        <f t="shared" si="916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37">
        <f t="shared" ref="AS313:AT313" si="938">AS312</f>
        <v>160.22399999999999</v>
      </c>
      <c r="AT313" s="31">
        <f t="shared" si="938"/>
        <v>181</v>
      </c>
    </row>
    <row r="314" spans="1:46">
      <c r="A314" s="38">
        <v>7</v>
      </c>
      <c r="B314" s="15">
        <f t="shared" ref="B314:G314" si="939">B313</f>
        <v>35</v>
      </c>
      <c r="C314" s="15" t="str">
        <f t="shared" si="939"/>
        <v>28.03.2024</v>
      </c>
      <c r="D314" s="16" t="str">
        <f t="shared" si="939"/>
        <v>SFG-FRBNET-BOR-84X45X10</v>
      </c>
      <c r="E314" s="16" t="str">
        <f t="shared" si="939"/>
        <v>Restonic Hotel Motel Bonnell ET Border 84X45X10</v>
      </c>
      <c r="F314" s="16" t="str">
        <f t="shared" si="939"/>
        <v>SFG-FRBNET-BOR-84X45X10</v>
      </c>
      <c r="G314" s="16" t="str">
        <f t="shared" si="939"/>
        <v>Restonic Hotel Motel Bonnell ET Border 84X45X10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5" t="s">
        <v>18738</v>
      </c>
      <c r="R314" s="35" t="s">
        <v>34277</v>
      </c>
      <c r="S314" s="35" t="s">
        <v>192</v>
      </c>
      <c r="T314" s="36">
        <v>0.92</v>
      </c>
      <c r="U314" s="16" t="s">
        <v>2292</v>
      </c>
      <c r="V314" s="16" t="s">
        <v>2276</v>
      </c>
      <c r="W314" s="16" t="s">
        <v>2295</v>
      </c>
      <c r="X314" s="29" t="str">
        <f t="shared" si="921"/>
        <v>84X45X10</v>
      </c>
      <c r="Y314" s="30" t="str">
        <f t="shared" si="922"/>
        <v>84</v>
      </c>
      <c r="Z314" s="30" t="str">
        <f t="shared" si="923"/>
        <v>45</v>
      </c>
      <c r="AA314" s="30" t="str">
        <f t="shared" si="924"/>
        <v>10</v>
      </c>
      <c r="AB314" s="19" t="str">
        <f t="shared" ref="AB314:AC314" si="940">AB313</f>
        <v>84</v>
      </c>
      <c r="AC314" s="19" t="str">
        <f t="shared" si="940"/>
        <v>45</v>
      </c>
      <c r="AF314" s="21">
        <f t="shared" si="928"/>
        <v>0.92</v>
      </c>
      <c r="AG314" s="25">
        <f>VLOOKUP(Q314,'SFG-RM'!A:B,2,0)</f>
        <v>9.3094552894011979</v>
      </c>
      <c r="AH314" s="19">
        <f t="shared" si="916"/>
        <v>8.5646988662491026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37">
        <f t="shared" ref="AS314:AT314" si="941">AS313</f>
        <v>160.22399999999999</v>
      </c>
      <c r="AT314" s="31">
        <f t="shared" si="941"/>
        <v>181</v>
      </c>
    </row>
    <row r="315" spans="1:46">
      <c r="A315" s="38">
        <v>8</v>
      </c>
      <c r="B315" s="15">
        <f t="shared" ref="B315:G315" si="942">B314</f>
        <v>35</v>
      </c>
      <c r="C315" s="15" t="str">
        <f t="shared" si="942"/>
        <v>28.03.2024</v>
      </c>
      <c r="D315" s="16" t="str">
        <f t="shared" si="942"/>
        <v>SFG-FRBNET-BOR-84X45X10</v>
      </c>
      <c r="E315" s="16" t="str">
        <f t="shared" si="942"/>
        <v>Restonic Hotel Motel Bonnell ET Border 84X45X10</v>
      </c>
      <c r="F315" s="16" t="str">
        <f t="shared" si="942"/>
        <v>SFG-FRBNET-BOR-84X45X10</v>
      </c>
      <c r="G315" s="16" t="str">
        <f t="shared" si="942"/>
        <v>Restonic Hotel Motel Bonnell ET Border 84X45X10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5" t="s">
        <v>1479</v>
      </c>
      <c r="R315" s="35" t="s">
        <v>1480</v>
      </c>
      <c r="S315" s="35" t="s">
        <v>165</v>
      </c>
      <c r="T315" s="36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21"/>
        <v>84X45X10</v>
      </c>
      <c r="Y315" s="30" t="str">
        <f t="shared" si="922"/>
        <v>84</v>
      </c>
      <c r="Z315" s="30" t="str">
        <f t="shared" si="923"/>
        <v>45</v>
      </c>
      <c r="AA315" s="30" t="str">
        <f t="shared" si="924"/>
        <v>10</v>
      </c>
      <c r="AB315" s="19" t="str">
        <f t="shared" ref="AB315:AC315" si="943">AB314</f>
        <v>84</v>
      </c>
      <c r="AC315" s="19" t="str">
        <f t="shared" si="943"/>
        <v>45</v>
      </c>
      <c r="AF315" s="21">
        <f t="shared" si="928"/>
        <v>2</v>
      </c>
      <c r="AG315">
        <f>VLOOKUP(Q315,'Rm-feb-24'!B:P,15,0)</f>
        <v>4.6721000000000004</v>
      </c>
      <c r="AH315" s="19">
        <f t="shared" si="916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37">
        <f t="shared" ref="AS315:AT315" si="944">AS314</f>
        <v>160.22399999999999</v>
      </c>
      <c r="AT315" s="31">
        <f t="shared" si="944"/>
        <v>181</v>
      </c>
    </row>
    <row r="317" spans="1:46">
      <c r="A317" s="38">
        <v>1</v>
      </c>
      <c r="B317" s="15">
        <v>36</v>
      </c>
      <c r="C317" s="15" t="s">
        <v>34276</v>
      </c>
      <c r="D317" s="16" t="s">
        <v>34350</v>
      </c>
      <c r="E317" s="16" t="s">
        <v>34351</v>
      </c>
      <c r="F317" s="16" t="str">
        <f>D317</f>
        <v>SFG-FRBNET-BOR-84X51X10</v>
      </c>
      <c r="G317" s="16" t="str">
        <f>E317</f>
        <v>Restonic Hotel Motel Bonnell ET Border 84X51X10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5" t="s">
        <v>1659</v>
      </c>
      <c r="R317" s="35" t="s">
        <v>1660</v>
      </c>
      <c r="S317" s="35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84X51X10</v>
      </c>
      <c r="Y317" s="30" t="str">
        <f>LEFT(X317,2)</f>
        <v>84</v>
      </c>
      <c r="Z317" s="30" t="str">
        <f>MID(X317,4,2)</f>
        <v>51</v>
      </c>
      <c r="AA317" s="30" t="str">
        <f>RIGHT(X317,2)</f>
        <v>10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45">AF317*AG317</f>
        <v>0.129439688</v>
      </c>
      <c r="AI317" s="46">
        <f>SUM(AH317:AH324)</f>
        <v>166.34569496669911</v>
      </c>
      <c r="AJ317" s="46">
        <f>ROUND(AI317,3)</f>
        <v>166.346</v>
      </c>
      <c r="AK317" s="46">
        <f>AJ317</f>
        <v>166.346</v>
      </c>
      <c r="AL317" s="46">
        <f>+AK317+AQ317</f>
        <v>186.93115115400002</v>
      </c>
      <c r="AM317" s="46">
        <f>+SUM(((AK317*3%*18%)))</f>
        <v>0.89826839999999997</v>
      </c>
      <c r="AN317" s="46">
        <f t="shared" ref="AN317" si="946">+SUM(((AK317*14.33%*53%)))</f>
        <v>12.633812354000002</v>
      </c>
      <c r="AO317" s="46">
        <f t="shared" ref="AO317" si="947">+SUM(((AK317*5.92%*53%)))</f>
        <v>5.219272096000001</v>
      </c>
      <c r="AP317" s="46">
        <f t="shared" ref="AP317" si="948">+SUM(((AK317*2.08%*53%)))</f>
        <v>1.8337983040000001</v>
      </c>
      <c r="AQ317" s="46">
        <f>SUM(AM317:AP317)</f>
        <v>20.585151154000002</v>
      </c>
      <c r="AR317" s="47">
        <f>ROUNDUP(AL317,0)</f>
        <v>187</v>
      </c>
      <c r="AS317" s="37">
        <f>AK317</f>
        <v>166.346</v>
      </c>
      <c r="AT317" s="31">
        <f>AR317</f>
        <v>187</v>
      </c>
    </row>
    <row r="318" spans="1:46">
      <c r="A318" s="38">
        <v>2</v>
      </c>
      <c r="B318" s="15">
        <f t="shared" ref="B318:G318" si="949">B317</f>
        <v>36</v>
      </c>
      <c r="C318" s="15" t="str">
        <f t="shared" si="949"/>
        <v>28.03.2024</v>
      </c>
      <c r="D318" s="16" t="str">
        <f t="shared" si="949"/>
        <v>SFG-FRBNET-BOR-84X51X10</v>
      </c>
      <c r="E318" s="16" t="str">
        <f t="shared" si="949"/>
        <v>Restonic Hotel Motel Bonnell ET Border 84X51X10</v>
      </c>
      <c r="F318" s="16" t="str">
        <f t="shared" si="949"/>
        <v>SFG-FRBNET-BOR-84X51X10</v>
      </c>
      <c r="G318" s="16" t="str">
        <f t="shared" si="949"/>
        <v>Restonic Hotel Motel Bonnell ET Border 84X51X10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5" t="s">
        <v>698</v>
      </c>
      <c r="R318" s="35" t="s">
        <v>699</v>
      </c>
      <c r="S318" s="35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50">RIGHT(D318,8)</f>
        <v>84X51X10</v>
      </c>
      <c r="Y318" s="30" t="str">
        <f t="shared" ref="Y318:Y324" si="951">LEFT(X318,2)</f>
        <v>84</v>
      </c>
      <c r="Z318" s="30" t="str">
        <f t="shared" ref="Z318:Z324" si="952">MID(X318,4,2)</f>
        <v>51</v>
      </c>
      <c r="AA318" s="30" t="str">
        <f t="shared" ref="AA318:AA324" si="953">RIGHT(X318,2)</f>
        <v>10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45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37">
        <f t="shared" ref="AS318:AT318" si="954">AS317</f>
        <v>166.346</v>
      </c>
      <c r="AT318" s="31">
        <f t="shared" si="954"/>
        <v>187</v>
      </c>
    </row>
    <row r="319" spans="1:46">
      <c r="A319" s="38">
        <v>3</v>
      </c>
      <c r="B319" s="15">
        <f t="shared" ref="B319:G319" si="955">B318</f>
        <v>36</v>
      </c>
      <c r="C319" s="15" t="str">
        <f t="shared" si="955"/>
        <v>28.03.2024</v>
      </c>
      <c r="D319" s="16" t="str">
        <f t="shared" si="955"/>
        <v>SFG-FRBNET-BOR-84X51X10</v>
      </c>
      <c r="E319" s="16" t="str">
        <f t="shared" si="955"/>
        <v>Restonic Hotel Motel Bonnell ET Border 84X51X10</v>
      </c>
      <c r="F319" s="16" t="str">
        <f t="shared" si="955"/>
        <v>SFG-FRBNET-BOR-84X51X10</v>
      </c>
      <c r="G319" s="16" t="str">
        <f t="shared" si="955"/>
        <v>Restonic Hotel Motel Bonnell ET Border 84X51X10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5" t="s">
        <v>18712</v>
      </c>
      <c r="R319" s="35" t="s">
        <v>34279</v>
      </c>
      <c r="S319" s="35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50"/>
        <v>84X51X10</v>
      </c>
      <c r="Y319" s="30" t="str">
        <f t="shared" si="951"/>
        <v>84</v>
      </c>
      <c r="Z319" s="30" t="str">
        <f t="shared" si="952"/>
        <v>51</v>
      </c>
      <c r="AA319" s="30" t="str">
        <f t="shared" si="953"/>
        <v>10</v>
      </c>
      <c r="AB319" s="19" t="str">
        <f t="shared" ref="AB319:AC319" si="956">AB318</f>
        <v>84</v>
      </c>
      <c r="AC319" s="19" t="str">
        <f t="shared" si="956"/>
        <v>51</v>
      </c>
      <c r="AD319" s="20">
        <f>ROUNDUP(((((AB319+AC319)*2)+3)*0.0254),3)</f>
        <v>6.9350000000000005</v>
      </c>
      <c r="AF319" s="21">
        <f t="shared" ref="AF319:AF324" si="957">T319</f>
        <v>6.9350000000000005</v>
      </c>
      <c r="AG319" s="25">
        <f>VLOOKUP(Q319,'SFG-RM'!A:B,2,0)</f>
        <v>20.07128427</v>
      </c>
      <c r="AH319" s="19">
        <f t="shared" si="945"/>
        <v>139.19435641245002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37">
        <f t="shared" ref="AS319:AT319" si="958">AS318</f>
        <v>166.346</v>
      </c>
      <c r="AT319" s="31">
        <f t="shared" si="958"/>
        <v>187</v>
      </c>
    </row>
    <row r="320" spans="1:46">
      <c r="A320" s="38">
        <v>4</v>
      </c>
      <c r="B320" s="15">
        <f t="shared" ref="B320:G320" si="959">B319</f>
        <v>36</v>
      </c>
      <c r="C320" s="15" t="str">
        <f t="shared" si="959"/>
        <v>28.03.2024</v>
      </c>
      <c r="D320" s="16" t="str">
        <f t="shared" si="959"/>
        <v>SFG-FRBNET-BOR-84X51X10</v>
      </c>
      <c r="E320" s="16" t="str">
        <f t="shared" si="959"/>
        <v>Restonic Hotel Motel Bonnell ET Border 84X51X10</v>
      </c>
      <c r="F320" s="16" t="str">
        <f t="shared" si="959"/>
        <v>SFG-FRBNET-BOR-84X51X10</v>
      </c>
      <c r="G320" s="16" t="str">
        <f t="shared" si="959"/>
        <v>Restonic Hotel Motel Bonnell ET Border 84X51X10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5" t="s">
        <v>1964</v>
      </c>
      <c r="R320" s="35" t="s">
        <v>1965</v>
      </c>
      <c r="S320" s="35" t="s">
        <v>25</v>
      </c>
      <c r="T320" s="36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50"/>
        <v>84X51X10</v>
      </c>
      <c r="Y320" s="30" t="str">
        <f t="shared" si="951"/>
        <v>84</v>
      </c>
      <c r="Z320" s="30" t="str">
        <f t="shared" si="952"/>
        <v>51</v>
      </c>
      <c r="AA320" s="30" t="str">
        <f t="shared" si="953"/>
        <v>10</v>
      </c>
      <c r="AB320" s="19" t="str">
        <f t="shared" ref="AB320:AC320" si="960">AB319</f>
        <v>84</v>
      </c>
      <c r="AC320" s="19" t="str">
        <f t="shared" si="960"/>
        <v>51</v>
      </c>
      <c r="AD320" s="20">
        <f>ROUNDUP(((((72+30)*2)+3)*0.0254),3)</f>
        <v>5.258</v>
      </c>
      <c r="AF320" s="21">
        <f t="shared" si="957"/>
        <v>1</v>
      </c>
      <c r="AG320">
        <f>VLOOKUP(Q320,'Rm-feb-24'!B:P,15,0)</f>
        <v>5.9957000000000003</v>
      </c>
      <c r="AH320" s="19">
        <f t="shared" si="945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37">
        <f t="shared" ref="AS320:AT320" si="961">AS319</f>
        <v>166.346</v>
      </c>
      <c r="AT320" s="31">
        <f t="shared" si="961"/>
        <v>187</v>
      </c>
    </row>
    <row r="321" spans="1:46">
      <c r="A321" s="38">
        <v>5</v>
      </c>
      <c r="B321" s="15">
        <f t="shared" ref="B321:G321" si="962">B320</f>
        <v>36</v>
      </c>
      <c r="C321" s="15" t="str">
        <f t="shared" si="962"/>
        <v>28.03.2024</v>
      </c>
      <c r="D321" s="16" t="str">
        <f t="shared" si="962"/>
        <v>SFG-FRBNET-BOR-84X51X10</v>
      </c>
      <c r="E321" s="16" t="str">
        <f t="shared" si="962"/>
        <v>Restonic Hotel Motel Bonnell ET Border 84X51X10</v>
      </c>
      <c r="F321" s="16" t="str">
        <f t="shared" si="962"/>
        <v>SFG-FRBNET-BOR-84X51X10</v>
      </c>
      <c r="G321" s="16" t="str">
        <f t="shared" si="962"/>
        <v>Restonic Hotel Motel Bonnell ET Border 84X51X10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5" t="s">
        <v>459</v>
      </c>
      <c r="R321" s="35" t="s">
        <v>460</v>
      </c>
      <c r="S321" s="35" t="s">
        <v>25</v>
      </c>
      <c r="T321" s="36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50"/>
        <v>84X51X10</v>
      </c>
      <c r="Y321" s="30" t="str">
        <f t="shared" si="951"/>
        <v>84</v>
      </c>
      <c r="Z321" s="30" t="str">
        <f t="shared" si="952"/>
        <v>51</v>
      </c>
      <c r="AA321" s="30" t="str">
        <f t="shared" si="953"/>
        <v>10</v>
      </c>
      <c r="AB321" s="19" t="str">
        <f t="shared" ref="AB321:AC321" si="963">AB320</f>
        <v>84</v>
      </c>
      <c r="AC321" s="19" t="str">
        <f t="shared" si="963"/>
        <v>51</v>
      </c>
      <c r="AF321" s="21">
        <f t="shared" si="957"/>
        <v>1</v>
      </c>
      <c r="AG321">
        <f>VLOOKUP(Q321,'Rm-feb-24'!B:P,15,0)</f>
        <v>1.3274999999999999</v>
      </c>
      <c r="AH321" s="19">
        <f t="shared" si="945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37">
        <f t="shared" ref="AS321:AT321" si="964">AS320</f>
        <v>166.346</v>
      </c>
      <c r="AT321" s="31">
        <f t="shared" si="964"/>
        <v>187</v>
      </c>
    </row>
    <row r="322" spans="1:46">
      <c r="A322" s="38">
        <v>6</v>
      </c>
      <c r="B322" s="15">
        <f t="shared" ref="B322:G322" si="965">B321</f>
        <v>36</v>
      </c>
      <c r="C322" s="15" t="str">
        <f t="shared" si="965"/>
        <v>28.03.2024</v>
      </c>
      <c r="D322" s="16" t="str">
        <f t="shared" si="965"/>
        <v>SFG-FRBNET-BOR-84X51X10</v>
      </c>
      <c r="E322" s="16" t="str">
        <f t="shared" si="965"/>
        <v>Restonic Hotel Motel Bonnell ET Border 84X51X10</v>
      </c>
      <c r="F322" s="16" t="str">
        <f t="shared" si="965"/>
        <v>SFG-FRBNET-BOR-84X51X10</v>
      </c>
      <c r="G322" s="16" t="str">
        <f t="shared" si="965"/>
        <v>Restonic Hotel Motel Bonnell ET Border 84X51X10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5" t="s">
        <v>2232</v>
      </c>
      <c r="R322" s="35" t="s">
        <v>2233</v>
      </c>
      <c r="S322" s="35" t="s">
        <v>25</v>
      </c>
      <c r="T322" s="36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50"/>
        <v>84X51X10</v>
      </c>
      <c r="Y322" s="30" t="str">
        <f t="shared" si="951"/>
        <v>84</v>
      </c>
      <c r="Z322" s="30" t="str">
        <f t="shared" si="952"/>
        <v>51</v>
      </c>
      <c r="AA322" s="30" t="str">
        <f t="shared" si="953"/>
        <v>10</v>
      </c>
      <c r="AB322" s="19" t="str">
        <f t="shared" ref="AB322:AC322" si="966">AB321</f>
        <v>84</v>
      </c>
      <c r="AC322" s="19" t="str">
        <f t="shared" si="966"/>
        <v>51</v>
      </c>
      <c r="AF322" s="21">
        <f t="shared" si="957"/>
        <v>1</v>
      </c>
      <c r="AG322">
        <f>VLOOKUP(Q322,'Rm-feb-24'!B:P,15,0)</f>
        <v>1.7318</v>
      </c>
      <c r="AH322" s="19">
        <f t="shared" si="945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37">
        <f t="shared" ref="AS322:AT322" si="967">AS321</f>
        <v>166.346</v>
      </c>
      <c r="AT322" s="31">
        <f t="shared" si="967"/>
        <v>187</v>
      </c>
    </row>
    <row r="323" spans="1:46">
      <c r="A323" s="38">
        <v>7</v>
      </c>
      <c r="B323" s="15">
        <f t="shared" ref="B323:G323" si="968">B322</f>
        <v>36</v>
      </c>
      <c r="C323" s="15" t="str">
        <f t="shared" si="968"/>
        <v>28.03.2024</v>
      </c>
      <c r="D323" s="16" t="str">
        <f t="shared" si="968"/>
        <v>SFG-FRBNET-BOR-84X51X10</v>
      </c>
      <c r="E323" s="16" t="str">
        <f t="shared" si="968"/>
        <v>Restonic Hotel Motel Bonnell ET Border 84X51X10</v>
      </c>
      <c r="F323" s="16" t="str">
        <f t="shared" si="968"/>
        <v>SFG-FRBNET-BOR-84X51X10</v>
      </c>
      <c r="G323" s="16" t="str">
        <f t="shared" si="968"/>
        <v>Restonic Hotel Motel Bonnell ET Border 84X51X10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5" t="s">
        <v>18738</v>
      </c>
      <c r="R323" s="35" t="s">
        <v>34277</v>
      </c>
      <c r="S323" s="35" t="s">
        <v>192</v>
      </c>
      <c r="T323" s="36">
        <v>0.92</v>
      </c>
      <c r="U323" s="16" t="s">
        <v>2292</v>
      </c>
      <c r="V323" s="16" t="s">
        <v>2276</v>
      </c>
      <c r="W323" s="16" t="s">
        <v>2295</v>
      </c>
      <c r="X323" s="29" t="str">
        <f t="shared" si="950"/>
        <v>84X51X10</v>
      </c>
      <c r="Y323" s="30" t="str">
        <f t="shared" si="951"/>
        <v>84</v>
      </c>
      <c r="Z323" s="30" t="str">
        <f t="shared" si="952"/>
        <v>51</v>
      </c>
      <c r="AA323" s="30" t="str">
        <f t="shared" si="953"/>
        <v>10</v>
      </c>
      <c r="AB323" s="19" t="str">
        <f t="shared" ref="AB323:AC323" si="969">AB322</f>
        <v>84</v>
      </c>
      <c r="AC323" s="19" t="str">
        <f t="shared" si="969"/>
        <v>51</v>
      </c>
      <c r="AF323" s="21">
        <f t="shared" si="957"/>
        <v>0.92</v>
      </c>
      <c r="AG323" s="25">
        <f>VLOOKUP(Q323,'SFG-RM'!A:B,2,0)</f>
        <v>9.3094552894011979</v>
      </c>
      <c r="AH323" s="19">
        <f t="shared" si="945"/>
        <v>8.5646988662491026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37">
        <f t="shared" ref="AS323:AT323" si="970">AS322</f>
        <v>166.346</v>
      </c>
      <c r="AT323" s="31">
        <f t="shared" si="970"/>
        <v>187</v>
      </c>
    </row>
    <row r="324" spans="1:46">
      <c r="A324" s="38">
        <v>8</v>
      </c>
      <c r="B324" s="15">
        <f t="shared" ref="B324:G324" si="971">B323</f>
        <v>36</v>
      </c>
      <c r="C324" s="15" t="str">
        <f t="shared" si="971"/>
        <v>28.03.2024</v>
      </c>
      <c r="D324" s="16" t="str">
        <f t="shared" si="971"/>
        <v>SFG-FRBNET-BOR-84X51X10</v>
      </c>
      <c r="E324" s="16" t="str">
        <f t="shared" si="971"/>
        <v>Restonic Hotel Motel Bonnell ET Border 84X51X10</v>
      </c>
      <c r="F324" s="16" t="str">
        <f t="shared" si="971"/>
        <v>SFG-FRBNET-BOR-84X51X10</v>
      </c>
      <c r="G324" s="16" t="str">
        <f t="shared" si="971"/>
        <v>Restonic Hotel Motel Bonnell ET Border 84X51X10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5" t="s">
        <v>1479</v>
      </c>
      <c r="R324" s="35" t="s">
        <v>1480</v>
      </c>
      <c r="S324" s="35" t="s">
        <v>165</v>
      </c>
      <c r="T324" s="36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50"/>
        <v>84X51X10</v>
      </c>
      <c r="Y324" s="30" t="str">
        <f t="shared" si="951"/>
        <v>84</v>
      </c>
      <c r="Z324" s="30" t="str">
        <f t="shared" si="952"/>
        <v>51</v>
      </c>
      <c r="AA324" s="30" t="str">
        <f t="shared" si="953"/>
        <v>10</v>
      </c>
      <c r="AB324" s="19" t="str">
        <f t="shared" ref="AB324:AC324" si="972">AB323</f>
        <v>84</v>
      </c>
      <c r="AC324" s="19" t="str">
        <f t="shared" si="972"/>
        <v>51</v>
      </c>
      <c r="AF324" s="21">
        <f t="shared" si="957"/>
        <v>2</v>
      </c>
      <c r="AG324">
        <f>VLOOKUP(Q324,'Rm-feb-24'!B:P,15,0)</f>
        <v>4.6721000000000004</v>
      </c>
      <c r="AH324" s="19">
        <f t="shared" si="945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37">
        <f t="shared" ref="AS324:AT324" si="973">AS323</f>
        <v>166.346</v>
      </c>
      <c r="AT324" s="31">
        <f t="shared" si="973"/>
        <v>187</v>
      </c>
    </row>
    <row r="326" spans="1:46">
      <c r="A326" s="38">
        <v>1</v>
      </c>
      <c r="B326" s="15">
        <v>37</v>
      </c>
      <c r="C326" s="15" t="s">
        <v>34276</v>
      </c>
      <c r="D326" s="16" t="s">
        <v>34352</v>
      </c>
      <c r="E326" s="16" t="s">
        <v>34353</v>
      </c>
      <c r="F326" s="16" t="str">
        <f>D326</f>
        <v>SFG-FRBNET-BOR-84X54X10</v>
      </c>
      <c r="G326" s="16" t="str">
        <f>E326</f>
        <v>Restonic Hotel Motel Bonnell ET Border 84X54X10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5" t="s">
        <v>1659</v>
      </c>
      <c r="R326" s="35" t="s">
        <v>1660</v>
      </c>
      <c r="S326" s="35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84X54X10</v>
      </c>
      <c r="Y326" s="30" t="str">
        <f>LEFT(X326,2)</f>
        <v>84</v>
      </c>
      <c r="Z326" s="30" t="str">
        <f>MID(X326,4,2)</f>
        <v>54</v>
      </c>
      <c r="AA326" s="30" t="str">
        <f>RIGHT(X326,2)</f>
        <v>10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74">AF326*AG326</f>
        <v>0.129439688</v>
      </c>
      <c r="AI326" s="46">
        <f>SUM(AH326:AH333)</f>
        <v>169.39653017573912</v>
      </c>
      <c r="AJ326" s="46">
        <f>ROUND(AI326,3)</f>
        <v>169.39699999999999</v>
      </c>
      <c r="AK326" s="46">
        <f>AJ326</f>
        <v>169.39699999999999</v>
      </c>
      <c r="AL326" s="46">
        <f>+AK326+AQ326</f>
        <v>190.359709353</v>
      </c>
      <c r="AM326" s="46">
        <f>+SUM(((AK326*3%*18%)))</f>
        <v>0.91474379999999988</v>
      </c>
      <c r="AN326" s="46">
        <f t="shared" ref="AN326" si="975">+SUM(((AK326*14.33%*53%)))</f>
        <v>12.865532753000002</v>
      </c>
      <c r="AO326" s="46">
        <f t="shared" ref="AO326" si="976">+SUM(((AK326*5.92%*53%)))</f>
        <v>5.3150002719999998</v>
      </c>
      <c r="AP326" s="46">
        <f t="shared" ref="AP326" si="977">+SUM(((AK326*2.08%*53%)))</f>
        <v>1.8674325279999999</v>
      </c>
      <c r="AQ326" s="46">
        <f>SUM(AM326:AP326)</f>
        <v>20.962709353000001</v>
      </c>
      <c r="AR326" s="47">
        <f>ROUNDUP(AL326,0)</f>
        <v>191</v>
      </c>
      <c r="AS326" s="37">
        <f>AK326</f>
        <v>169.39699999999999</v>
      </c>
      <c r="AT326" s="31">
        <f>AR326</f>
        <v>191</v>
      </c>
    </row>
    <row r="327" spans="1:46">
      <c r="A327" s="38">
        <v>2</v>
      </c>
      <c r="B327" s="15">
        <f t="shared" ref="B327:G327" si="978">B326</f>
        <v>37</v>
      </c>
      <c r="C327" s="15" t="str">
        <f t="shared" si="978"/>
        <v>28.03.2024</v>
      </c>
      <c r="D327" s="16" t="str">
        <f t="shared" si="978"/>
        <v>SFG-FRBNET-BOR-84X54X10</v>
      </c>
      <c r="E327" s="16" t="str">
        <f t="shared" si="978"/>
        <v>Restonic Hotel Motel Bonnell ET Border 84X54X10</v>
      </c>
      <c r="F327" s="16" t="str">
        <f t="shared" si="978"/>
        <v>SFG-FRBNET-BOR-84X54X10</v>
      </c>
      <c r="G327" s="16" t="str">
        <f t="shared" si="978"/>
        <v>Restonic Hotel Motel Bonnell ET Border 84X54X10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5" t="s">
        <v>698</v>
      </c>
      <c r="R327" s="35" t="s">
        <v>699</v>
      </c>
      <c r="S327" s="35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79">RIGHT(D327,8)</f>
        <v>84X54X10</v>
      </c>
      <c r="Y327" s="30" t="str">
        <f t="shared" ref="Y327:Y333" si="980">LEFT(X327,2)</f>
        <v>84</v>
      </c>
      <c r="Z327" s="30" t="str">
        <f t="shared" ref="Z327:Z333" si="981">MID(X327,4,2)</f>
        <v>54</v>
      </c>
      <c r="AA327" s="30" t="str">
        <f t="shared" ref="AA327:AA333" si="982">RIGHT(X327,2)</f>
        <v>10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74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37">
        <f t="shared" ref="AS327:AT327" si="983">AS326</f>
        <v>169.39699999999999</v>
      </c>
      <c r="AT327" s="31">
        <f t="shared" si="983"/>
        <v>191</v>
      </c>
    </row>
    <row r="328" spans="1:46">
      <c r="A328" s="38">
        <v>3</v>
      </c>
      <c r="B328" s="15">
        <f t="shared" ref="B328:G328" si="984">B327</f>
        <v>37</v>
      </c>
      <c r="C328" s="15" t="str">
        <f t="shared" si="984"/>
        <v>28.03.2024</v>
      </c>
      <c r="D328" s="16" t="str">
        <f t="shared" si="984"/>
        <v>SFG-FRBNET-BOR-84X54X10</v>
      </c>
      <c r="E328" s="16" t="str">
        <f t="shared" si="984"/>
        <v>Restonic Hotel Motel Bonnell ET Border 84X54X10</v>
      </c>
      <c r="F328" s="16" t="str">
        <f t="shared" si="984"/>
        <v>SFG-FRBNET-BOR-84X54X10</v>
      </c>
      <c r="G328" s="16" t="str">
        <f t="shared" si="984"/>
        <v>Restonic Hotel Motel Bonnell ET Border 84X54X10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5" t="s">
        <v>18712</v>
      </c>
      <c r="R328" s="35" t="s">
        <v>34279</v>
      </c>
      <c r="S328" s="35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79"/>
        <v>84X54X10</v>
      </c>
      <c r="Y328" s="30" t="str">
        <f t="shared" si="980"/>
        <v>84</v>
      </c>
      <c r="Z328" s="30" t="str">
        <f t="shared" si="981"/>
        <v>54</v>
      </c>
      <c r="AA328" s="30" t="str">
        <f t="shared" si="982"/>
        <v>10</v>
      </c>
      <c r="AB328" s="19" t="str">
        <f t="shared" ref="AB328:AC328" si="985">AB327</f>
        <v>84</v>
      </c>
      <c r="AC328" s="19" t="str">
        <f t="shared" si="985"/>
        <v>54</v>
      </c>
      <c r="AD328" s="20">
        <f>ROUNDUP(((((AB328+AC328)*2)+3)*0.0254),3)</f>
        <v>7.0870000000000006</v>
      </c>
      <c r="AF328" s="21">
        <f t="shared" ref="AF328:AF333" si="986">T328</f>
        <v>7.0870000000000006</v>
      </c>
      <c r="AG328" s="25">
        <f>VLOOKUP(Q328,'SFG-RM'!A:B,2,0)</f>
        <v>20.07128427</v>
      </c>
      <c r="AH328" s="19">
        <f t="shared" si="974"/>
        <v>142.24519162149002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37">
        <f t="shared" ref="AS328:AT328" si="987">AS327</f>
        <v>169.39699999999999</v>
      </c>
      <c r="AT328" s="31">
        <f t="shared" si="987"/>
        <v>191</v>
      </c>
    </row>
    <row r="329" spans="1:46">
      <c r="A329" s="38">
        <v>4</v>
      </c>
      <c r="B329" s="15">
        <f t="shared" ref="B329:G329" si="988">B328</f>
        <v>37</v>
      </c>
      <c r="C329" s="15" t="str">
        <f t="shared" si="988"/>
        <v>28.03.2024</v>
      </c>
      <c r="D329" s="16" t="str">
        <f t="shared" si="988"/>
        <v>SFG-FRBNET-BOR-84X54X10</v>
      </c>
      <c r="E329" s="16" t="str">
        <f t="shared" si="988"/>
        <v>Restonic Hotel Motel Bonnell ET Border 84X54X10</v>
      </c>
      <c r="F329" s="16" t="str">
        <f t="shared" si="988"/>
        <v>SFG-FRBNET-BOR-84X54X10</v>
      </c>
      <c r="G329" s="16" t="str">
        <f t="shared" si="988"/>
        <v>Restonic Hotel Motel Bonnell ET Border 84X54X10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5" t="s">
        <v>1964</v>
      </c>
      <c r="R329" s="35" t="s">
        <v>1965</v>
      </c>
      <c r="S329" s="35" t="s">
        <v>25</v>
      </c>
      <c r="T329" s="36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79"/>
        <v>84X54X10</v>
      </c>
      <c r="Y329" s="30" t="str">
        <f t="shared" si="980"/>
        <v>84</v>
      </c>
      <c r="Z329" s="30" t="str">
        <f t="shared" si="981"/>
        <v>54</v>
      </c>
      <c r="AA329" s="30" t="str">
        <f t="shared" si="982"/>
        <v>10</v>
      </c>
      <c r="AB329" s="19" t="str">
        <f t="shared" ref="AB329:AC329" si="989">AB328</f>
        <v>84</v>
      </c>
      <c r="AC329" s="19" t="str">
        <f t="shared" si="989"/>
        <v>54</v>
      </c>
      <c r="AD329" s="20">
        <f>ROUNDUP(((((72+30)*2)+3)*0.0254),3)</f>
        <v>5.258</v>
      </c>
      <c r="AF329" s="21">
        <f t="shared" si="986"/>
        <v>1</v>
      </c>
      <c r="AG329">
        <f>VLOOKUP(Q329,'Rm-feb-24'!B:P,15,0)</f>
        <v>5.9957000000000003</v>
      </c>
      <c r="AH329" s="19">
        <f t="shared" si="974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37">
        <f t="shared" ref="AS329:AT329" si="990">AS328</f>
        <v>169.39699999999999</v>
      </c>
      <c r="AT329" s="31">
        <f t="shared" si="990"/>
        <v>191</v>
      </c>
    </row>
    <row r="330" spans="1:46">
      <c r="A330" s="38">
        <v>5</v>
      </c>
      <c r="B330" s="15">
        <f t="shared" ref="B330:G330" si="991">B329</f>
        <v>37</v>
      </c>
      <c r="C330" s="15" t="str">
        <f t="shared" si="991"/>
        <v>28.03.2024</v>
      </c>
      <c r="D330" s="16" t="str">
        <f t="shared" si="991"/>
        <v>SFG-FRBNET-BOR-84X54X10</v>
      </c>
      <c r="E330" s="16" t="str">
        <f t="shared" si="991"/>
        <v>Restonic Hotel Motel Bonnell ET Border 84X54X10</v>
      </c>
      <c r="F330" s="16" t="str">
        <f t="shared" si="991"/>
        <v>SFG-FRBNET-BOR-84X54X10</v>
      </c>
      <c r="G330" s="16" t="str">
        <f t="shared" si="991"/>
        <v>Restonic Hotel Motel Bonnell ET Border 84X54X10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5" t="s">
        <v>459</v>
      </c>
      <c r="R330" s="35" t="s">
        <v>460</v>
      </c>
      <c r="S330" s="35" t="s">
        <v>25</v>
      </c>
      <c r="T330" s="36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79"/>
        <v>84X54X10</v>
      </c>
      <c r="Y330" s="30" t="str">
        <f t="shared" si="980"/>
        <v>84</v>
      </c>
      <c r="Z330" s="30" t="str">
        <f t="shared" si="981"/>
        <v>54</v>
      </c>
      <c r="AA330" s="30" t="str">
        <f t="shared" si="982"/>
        <v>10</v>
      </c>
      <c r="AB330" s="19" t="str">
        <f t="shared" ref="AB330:AC330" si="992">AB329</f>
        <v>84</v>
      </c>
      <c r="AC330" s="19" t="str">
        <f t="shared" si="992"/>
        <v>54</v>
      </c>
      <c r="AF330" s="21">
        <f t="shared" si="986"/>
        <v>1</v>
      </c>
      <c r="AG330">
        <f>VLOOKUP(Q330,'Rm-feb-24'!B:P,15,0)</f>
        <v>1.3274999999999999</v>
      </c>
      <c r="AH330" s="19">
        <f t="shared" si="974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37">
        <f t="shared" ref="AS330:AT330" si="993">AS329</f>
        <v>169.39699999999999</v>
      </c>
      <c r="AT330" s="31">
        <f t="shared" si="993"/>
        <v>191</v>
      </c>
    </row>
    <row r="331" spans="1:46">
      <c r="A331" s="38">
        <v>6</v>
      </c>
      <c r="B331" s="15">
        <f t="shared" ref="B331:G331" si="994">B330</f>
        <v>37</v>
      </c>
      <c r="C331" s="15" t="str">
        <f t="shared" si="994"/>
        <v>28.03.2024</v>
      </c>
      <c r="D331" s="16" t="str">
        <f t="shared" si="994"/>
        <v>SFG-FRBNET-BOR-84X54X10</v>
      </c>
      <c r="E331" s="16" t="str">
        <f t="shared" si="994"/>
        <v>Restonic Hotel Motel Bonnell ET Border 84X54X10</v>
      </c>
      <c r="F331" s="16" t="str">
        <f t="shared" si="994"/>
        <v>SFG-FRBNET-BOR-84X54X10</v>
      </c>
      <c r="G331" s="16" t="str">
        <f t="shared" si="994"/>
        <v>Restonic Hotel Motel Bonnell ET Border 84X54X10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5" t="s">
        <v>2232</v>
      </c>
      <c r="R331" s="35" t="s">
        <v>2233</v>
      </c>
      <c r="S331" s="35" t="s">
        <v>25</v>
      </c>
      <c r="T331" s="36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79"/>
        <v>84X54X10</v>
      </c>
      <c r="Y331" s="30" t="str">
        <f t="shared" si="980"/>
        <v>84</v>
      </c>
      <c r="Z331" s="30" t="str">
        <f t="shared" si="981"/>
        <v>54</v>
      </c>
      <c r="AA331" s="30" t="str">
        <f t="shared" si="982"/>
        <v>10</v>
      </c>
      <c r="AB331" s="19" t="str">
        <f t="shared" ref="AB331:AC331" si="995">AB330</f>
        <v>84</v>
      </c>
      <c r="AC331" s="19" t="str">
        <f t="shared" si="995"/>
        <v>54</v>
      </c>
      <c r="AF331" s="21">
        <f t="shared" si="986"/>
        <v>1</v>
      </c>
      <c r="AG331">
        <f>VLOOKUP(Q331,'Rm-feb-24'!B:P,15,0)</f>
        <v>1.7318</v>
      </c>
      <c r="AH331" s="19">
        <f t="shared" si="974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37">
        <f t="shared" ref="AS331:AT331" si="996">AS330</f>
        <v>169.39699999999999</v>
      </c>
      <c r="AT331" s="31">
        <f t="shared" si="996"/>
        <v>191</v>
      </c>
    </row>
    <row r="332" spans="1:46">
      <c r="A332" s="38">
        <v>7</v>
      </c>
      <c r="B332" s="15">
        <f t="shared" ref="B332:G332" si="997">B331</f>
        <v>37</v>
      </c>
      <c r="C332" s="15" t="str">
        <f t="shared" si="997"/>
        <v>28.03.2024</v>
      </c>
      <c r="D332" s="16" t="str">
        <f t="shared" si="997"/>
        <v>SFG-FRBNET-BOR-84X54X10</v>
      </c>
      <c r="E332" s="16" t="str">
        <f t="shared" si="997"/>
        <v>Restonic Hotel Motel Bonnell ET Border 84X54X10</v>
      </c>
      <c r="F332" s="16" t="str">
        <f t="shared" si="997"/>
        <v>SFG-FRBNET-BOR-84X54X10</v>
      </c>
      <c r="G332" s="16" t="str">
        <f t="shared" si="997"/>
        <v>Restonic Hotel Motel Bonnell ET Border 84X54X10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5" t="s">
        <v>18738</v>
      </c>
      <c r="R332" s="35" t="s">
        <v>34277</v>
      </c>
      <c r="S332" s="35" t="s">
        <v>192</v>
      </c>
      <c r="T332" s="36">
        <v>0.92</v>
      </c>
      <c r="U332" s="16" t="s">
        <v>2292</v>
      </c>
      <c r="V332" s="16" t="s">
        <v>2276</v>
      </c>
      <c r="W332" s="16" t="s">
        <v>2295</v>
      </c>
      <c r="X332" s="29" t="str">
        <f t="shared" si="979"/>
        <v>84X54X10</v>
      </c>
      <c r="Y332" s="30" t="str">
        <f t="shared" si="980"/>
        <v>84</v>
      </c>
      <c r="Z332" s="30" t="str">
        <f t="shared" si="981"/>
        <v>54</v>
      </c>
      <c r="AA332" s="30" t="str">
        <f t="shared" si="982"/>
        <v>10</v>
      </c>
      <c r="AB332" s="19" t="str">
        <f t="shared" ref="AB332:AC332" si="998">AB331</f>
        <v>84</v>
      </c>
      <c r="AC332" s="19" t="str">
        <f t="shared" si="998"/>
        <v>54</v>
      </c>
      <c r="AF332" s="21">
        <f t="shared" si="986"/>
        <v>0.92</v>
      </c>
      <c r="AG332" s="25">
        <f>VLOOKUP(Q332,'SFG-RM'!A:B,2,0)</f>
        <v>9.3094552894011979</v>
      </c>
      <c r="AH332" s="19">
        <f t="shared" si="974"/>
        <v>8.5646988662491026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37">
        <f t="shared" ref="AS332:AT332" si="999">AS331</f>
        <v>169.39699999999999</v>
      </c>
      <c r="AT332" s="31">
        <f t="shared" si="999"/>
        <v>191</v>
      </c>
    </row>
    <row r="333" spans="1:46">
      <c r="A333" s="38">
        <v>8</v>
      </c>
      <c r="B333" s="15">
        <f t="shared" ref="B333:G333" si="1000">B332</f>
        <v>37</v>
      </c>
      <c r="C333" s="15" t="str">
        <f t="shared" si="1000"/>
        <v>28.03.2024</v>
      </c>
      <c r="D333" s="16" t="str">
        <f t="shared" si="1000"/>
        <v>SFG-FRBNET-BOR-84X54X10</v>
      </c>
      <c r="E333" s="16" t="str">
        <f t="shared" si="1000"/>
        <v>Restonic Hotel Motel Bonnell ET Border 84X54X10</v>
      </c>
      <c r="F333" s="16" t="str">
        <f t="shared" si="1000"/>
        <v>SFG-FRBNET-BOR-84X54X10</v>
      </c>
      <c r="G333" s="16" t="str">
        <f t="shared" si="1000"/>
        <v>Restonic Hotel Motel Bonnell ET Border 84X54X10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5" t="s">
        <v>1479</v>
      </c>
      <c r="R333" s="35" t="s">
        <v>1480</v>
      </c>
      <c r="S333" s="35" t="s">
        <v>165</v>
      </c>
      <c r="T333" s="36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79"/>
        <v>84X54X10</v>
      </c>
      <c r="Y333" s="30" t="str">
        <f t="shared" si="980"/>
        <v>84</v>
      </c>
      <c r="Z333" s="30" t="str">
        <f t="shared" si="981"/>
        <v>54</v>
      </c>
      <c r="AA333" s="30" t="str">
        <f t="shared" si="982"/>
        <v>10</v>
      </c>
      <c r="AB333" s="19" t="str">
        <f t="shared" ref="AB333:AC333" si="1001">AB332</f>
        <v>84</v>
      </c>
      <c r="AC333" s="19" t="str">
        <f t="shared" si="1001"/>
        <v>54</v>
      </c>
      <c r="AF333" s="21">
        <f t="shared" si="986"/>
        <v>2</v>
      </c>
      <c r="AG333">
        <f>VLOOKUP(Q333,'Rm-feb-24'!B:P,15,0)</f>
        <v>4.6721000000000004</v>
      </c>
      <c r="AH333" s="19">
        <f t="shared" si="974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37">
        <f t="shared" ref="AS333:AT333" si="1002">AS332</f>
        <v>169.39699999999999</v>
      </c>
      <c r="AT333" s="31">
        <f t="shared" si="1002"/>
        <v>191</v>
      </c>
    </row>
    <row r="335" spans="1:46">
      <c r="A335" s="38">
        <v>1</v>
      </c>
      <c r="B335" s="15">
        <v>38</v>
      </c>
      <c r="C335" s="15" t="s">
        <v>34276</v>
      </c>
      <c r="D335" s="16" t="s">
        <v>34354</v>
      </c>
      <c r="E335" s="16" t="s">
        <v>34355</v>
      </c>
      <c r="F335" s="16" t="str">
        <f>D335</f>
        <v>SFG-FRBNET-BOR-84X57X10</v>
      </c>
      <c r="G335" s="16" t="str">
        <f>E335</f>
        <v>Restonic Hotel Motel Bonnell ET Border 84X57X10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5" t="s">
        <v>1659</v>
      </c>
      <c r="R335" s="35" t="s">
        <v>1660</v>
      </c>
      <c r="S335" s="35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84X57X10</v>
      </c>
      <c r="Y335" s="30" t="str">
        <f>LEFT(X335,2)</f>
        <v>84</v>
      </c>
      <c r="Z335" s="30" t="str">
        <f>MID(X335,4,2)</f>
        <v>57</v>
      </c>
      <c r="AA335" s="30" t="str">
        <f>RIGHT(X335,2)</f>
        <v>10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1003">AF335*AG335</f>
        <v>0.129439688</v>
      </c>
      <c r="AI335" s="46">
        <f>SUM(AH335:AH342)</f>
        <v>172.44736538477909</v>
      </c>
      <c r="AJ335" s="46">
        <f>ROUND(AI335,3)</f>
        <v>172.447</v>
      </c>
      <c r="AK335" s="46">
        <f>AJ335</f>
        <v>172.447</v>
      </c>
      <c r="AL335" s="46">
        <f>+AK335+AQ335</f>
        <v>193.78714380299999</v>
      </c>
      <c r="AM335" s="46">
        <f>+SUM(((AK335*3%*18%)))</f>
        <v>0.93121379999999987</v>
      </c>
      <c r="AN335" s="46">
        <f t="shared" ref="AN335" si="1004">+SUM(((AK335*14.33%*53%)))</f>
        <v>13.097177203000001</v>
      </c>
      <c r="AO335" s="46">
        <f t="shared" ref="AO335" si="1005">+SUM(((AK335*5.92%*53%)))</f>
        <v>5.4106970720000005</v>
      </c>
      <c r="AP335" s="46">
        <f t="shared" ref="AP335" si="1006">+SUM(((AK335*2.08%*53%)))</f>
        <v>1.901055728</v>
      </c>
      <c r="AQ335" s="46">
        <f>SUM(AM335:AP335)</f>
        <v>21.340143803</v>
      </c>
      <c r="AR335" s="47">
        <f>ROUNDUP(AL335,0)</f>
        <v>194</v>
      </c>
      <c r="AS335" s="37">
        <f>AK335</f>
        <v>172.447</v>
      </c>
      <c r="AT335" s="31">
        <f>AR335</f>
        <v>194</v>
      </c>
    </row>
    <row r="336" spans="1:46">
      <c r="A336" s="38">
        <v>2</v>
      </c>
      <c r="B336" s="15">
        <f t="shared" ref="B336:G336" si="1007">B335</f>
        <v>38</v>
      </c>
      <c r="C336" s="15" t="str">
        <f t="shared" si="1007"/>
        <v>28.03.2024</v>
      </c>
      <c r="D336" s="16" t="str">
        <f t="shared" si="1007"/>
        <v>SFG-FRBNET-BOR-84X57X10</v>
      </c>
      <c r="E336" s="16" t="str">
        <f t="shared" si="1007"/>
        <v>Restonic Hotel Motel Bonnell ET Border 84X57X10</v>
      </c>
      <c r="F336" s="16" t="str">
        <f t="shared" si="1007"/>
        <v>SFG-FRBNET-BOR-84X57X10</v>
      </c>
      <c r="G336" s="16" t="str">
        <f t="shared" si="1007"/>
        <v>Restonic Hotel Motel Bonnell ET Border 84X57X10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5" t="s">
        <v>698</v>
      </c>
      <c r="R336" s="35" t="s">
        <v>699</v>
      </c>
      <c r="S336" s="35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1008">RIGHT(D336,8)</f>
        <v>84X57X10</v>
      </c>
      <c r="Y336" s="30" t="str">
        <f t="shared" ref="Y336:Y342" si="1009">LEFT(X336,2)</f>
        <v>84</v>
      </c>
      <c r="Z336" s="30" t="str">
        <f t="shared" ref="Z336:Z342" si="1010">MID(X336,4,2)</f>
        <v>57</v>
      </c>
      <c r="AA336" s="30" t="str">
        <f t="shared" ref="AA336:AA342" si="1011">RIGHT(X336,2)</f>
        <v>10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1003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37">
        <f t="shared" ref="AS336:AT336" si="1012">AS335</f>
        <v>172.447</v>
      </c>
      <c r="AT336" s="31">
        <f t="shared" si="1012"/>
        <v>194</v>
      </c>
    </row>
    <row r="337" spans="1:46">
      <c r="A337" s="38">
        <v>3</v>
      </c>
      <c r="B337" s="15">
        <f t="shared" ref="B337:G337" si="1013">B336</f>
        <v>38</v>
      </c>
      <c r="C337" s="15" t="str">
        <f t="shared" si="1013"/>
        <v>28.03.2024</v>
      </c>
      <c r="D337" s="16" t="str">
        <f t="shared" si="1013"/>
        <v>SFG-FRBNET-BOR-84X57X10</v>
      </c>
      <c r="E337" s="16" t="str">
        <f t="shared" si="1013"/>
        <v>Restonic Hotel Motel Bonnell ET Border 84X57X10</v>
      </c>
      <c r="F337" s="16" t="str">
        <f t="shared" si="1013"/>
        <v>SFG-FRBNET-BOR-84X57X10</v>
      </c>
      <c r="G337" s="16" t="str">
        <f t="shared" si="1013"/>
        <v>Restonic Hotel Motel Bonnell ET Border 84X57X10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5" t="s">
        <v>18712</v>
      </c>
      <c r="R337" s="35" t="s">
        <v>34279</v>
      </c>
      <c r="S337" s="35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1008"/>
        <v>84X57X10</v>
      </c>
      <c r="Y337" s="30" t="str">
        <f t="shared" si="1009"/>
        <v>84</v>
      </c>
      <c r="Z337" s="30" t="str">
        <f t="shared" si="1010"/>
        <v>57</v>
      </c>
      <c r="AA337" s="30" t="str">
        <f t="shared" si="1011"/>
        <v>10</v>
      </c>
      <c r="AB337" s="19" t="str">
        <f t="shared" ref="AB337:AC337" si="1014">AB336</f>
        <v>84</v>
      </c>
      <c r="AC337" s="19" t="str">
        <f t="shared" si="1014"/>
        <v>57</v>
      </c>
      <c r="AD337" s="20">
        <f>ROUNDUP(((((AB337+AC337)*2)+3)*0.0254),3)</f>
        <v>7.2389999999999999</v>
      </c>
      <c r="AF337" s="21">
        <f t="shared" ref="AF337:AF342" si="1015">T337</f>
        <v>7.2389999999999999</v>
      </c>
      <c r="AG337" s="25">
        <f>VLOOKUP(Q337,'SFG-RM'!A:B,2,0)</f>
        <v>20.07128427</v>
      </c>
      <c r="AH337" s="19">
        <f t="shared" si="1003"/>
        <v>145.29602683053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37">
        <f t="shared" ref="AS337:AT337" si="1016">AS336</f>
        <v>172.447</v>
      </c>
      <c r="AT337" s="31">
        <f t="shared" si="1016"/>
        <v>194</v>
      </c>
    </row>
    <row r="338" spans="1:46">
      <c r="A338" s="38">
        <v>4</v>
      </c>
      <c r="B338" s="15">
        <f t="shared" ref="B338:G338" si="1017">B337</f>
        <v>38</v>
      </c>
      <c r="C338" s="15" t="str">
        <f t="shared" si="1017"/>
        <v>28.03.2024</v>
      </c>
      <c r="D338" s="16" t="str">
        <f t="shared" si="1017"/>
        <v>SFG-FRBNET-BOR-84X57X10</v>
      </c>
      <c r="E338" s="16" t="str">
        <f t="shared" si="1017"/>
        <v>Restonic Hotel Motel Bonnell ET Border 84X57X10</v>
      </c>
      <c r="F338" s="16" t="str">
        <f t="shared" si="1017"/>
        <v>SFG-FRBNET-BOR-84X57X10</v>
      </c>
      <c r="G338" s="16" t="str">
        <f t="shared" si="1017"/>
        <v>Restonic Hotel Motel Bonnell ET Border 84X57X10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5" t="s">
        <v>1964</v>
      </c>
      <c r="R338" s="35" t="s">
        <v>1965</v>
      </c>
      <c r="S338" s="35" t="s">
        <v>25</v>
      </c>
      <c r="T338" s="36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1008"/>
        <v>84X57X10</v>
      </c>
      <c r="Y338" s="30" t="str">
        <f t="shared" si="1009"/>
        <v>84</v>
      </c>
      <c r="Z338" s="30" t="str">
        <f t="shared" si="1010"/>
        <v>57</v>
      </c>
      <c r="AA338" s="30" t="str">
        <f t="shared" si="1011"/>
        <v>10</v>
      </c>
      <c r="AB338" s="19" t="str">
        <f t="shared" ref="AB338:AC338" si="1018">AB337</f>
        <v>84</v>
      </c>
      <c r="AC338" s="19" t="str">
        <f t="shared" si="1018"/>
        <v>57</v>
      </c>
      <c r="AD338" s="20">
        <f>ROUNDUP(((((72+30)*2)+3)*0.0254),3)</f>
        <v>5.258</v>
      </c>
      <c r="AF338" s="21">
        <f t="shared" si="1015"/>
        <v>1</v>
      </c>
      <c r="AG338">
        <f>VLOOKUP(Q338,'Rm-feb-24'!B:P,15,0)</f>
        <v>5.9957000000000003</v>
      </c>
      <c r="AH338" s="19">
        <f t="shared" si="1003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37">
        <f t="shared" ref="AS338:AT338" si="1019">AS337</f>
        <v>172.447</v>
      </c>
      <c r="AT338" s="31">
        <f t="shared" si="1019"/>
        <v>194</v>
      </c>
    </row>
    <row r="339" spans="1:46">
      <c r="A339" s="38">
        <v>5</v>
      </c>
      <c r="B339" s="15">
        <f t="shared" ref="B339:G339" si="1020">B338</f>
        <v>38</v>
      </c>
      <c r="C339" s="15" t="str">
        <f t="shared" si="1020"/>
        <v>28.03.2024</v>
      </c>
      <c r="D339" s="16" t="str">
        <f t="shared" si="1020"/>
        <v>SFG-FRBNET-BOR-84X57X10</v>
      </c>
      <c r="E339" s="16" t="str">
        <f t="shared" si="1020"/>
        <v>Restonic Hotel Motel Bonnell ET Border 84X57X10</v>
      </c>
      <c r="F339" s="16" t="str">
        <f t="shared" si="1020"/>
        <v>SFG-FRBNET-BOR-84X57X10</v>
      </c>
      <c r="G339" s="16" t="str">
        <f t="shared" si="1020"/>
        <v>Restonic Hotel Motel Bonnell ET Border 84X57X10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5" t="s">
        <v>459</v>
      </c>
      <c r="R339" s="35" t="s">
        <v>460</v>
      </c>
      <c r="S339" s="35" t="s">
        <v>25</v>
      </c>
      <c r="T339" s="36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1008"/>
        <v>84X57X10</v>
      </c>
      <c r="Y339" s="30" t="str">
        <f t="shared" si="1009"/>
        <v>84</v>
      </c>
      <c r="Z339" s="30" t="str">
        <f t="shared" si="1010"/>
        <v>57</v>
      </c>
      <c r="AA339" s="30" t="str">
        <f t="shared" si="1011"/>
        <v>10</v>
      </c>
      <c r="AB339" s="19" t="str">
        <f t="shared" ref="AB339:AC339" si="1021">AB338</f>
        <v>84</v>
      </c>
      <c r="AC339" s="19" t="str">
        <f t="shared" si="1021"/>
        <v>57</v>
      </c>
      <c r="AF339" s="21">
        <f t="shared" si="1015"/>
        <v>1</v>
      </c>
      <c r="AG339">
        <f>VLOOKUP(Q339,'Rm-feb-24'!B:P,15,0)</f>
        <v>1.3274999999999999</v>
      </c>
      <c r="AH339" s="19">
        <f t="shared" si="1003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37">
        <f t="shared" ref="AS339:AT339" si="1022">AS338</f>
        <v>172.447</v>
      </c>
      <c r="AT339" s="31">
        <f t="shared" si="1022"/>
        <v>194</v>
      </c>
    </row>
    <row r="340" spans="1:46">
      <c r="A340" s="38">
        <v>6</v>
      </c>
      <c r="B340" s="15">
        <f t="shared" ref="B340:G340" si="1023">B339</f>
        <v>38</v>
      </c>
      <c r="C340" s="15" t="str">
        <f t="shared" si="1023"/>
        <v>28.03.2024</v>
      </c>
      <c r="D340" s="16" t="str">
        <f t="shared" si="1023"/>
        <v>SFG-FRBNET-BOR-84X57X10</v>
      </c>
      <c r="E340" s="16" t="str">
        <f t="shared" si="1023"/>
        <v>Restonic Hotel Motel Bonnell ET Border 84X57X10</v>
      </c>
      <c r="F340" s="16" t="str">
        <f t="shared" si="1023"/>
        <v>SFG-FRBNET-BOR-84X57X10</v>
      </c>
      <c r="G340" s="16" t="str">
        <f t="shared" si="1023"/>
        <v>Restonic Hotel Motel Bonnell ET Border 84X57X10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5" t="s">
        <v>2232</v>
      </c>
      <c r="R340" s="35" t="s">
        <v>2233</v>
      </c>
      <c r="S340" s="35" t="s">
        <v>25</v>
      </c>
      <c r="T340" s="36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1008"/>
        <v>84X57X10</v>
      </c>
      <c r="Y340" s="30" t="str">
        <f t="shared" si="1009"/>
        <v>84</v>
      </c>
      <c r="Z340" s="30" t="str">
        <f t="shared" si="1010"/>
        <v>57</v>
      </c>
      <c r="AA340" s="30" t="str">
        <f t="shared" si="1011"/>
        <v>10</v>
      </c>
      <c r="AB340" s="19" t="str">
        <f t="shared" ref="AB340:AC340" si="1024">AB339</f>
        <v>84</v>
      </c>
      <c r="AC340" s="19" t="str">
        <f t="shared" si="1024"/>
        <v>57</v>
      </c>
      <c r="AF340" s="21">
        <f t="shared" si="1015"/>
        <v>1</v>
      </c>
      <c r="AG340">
        <f>VLOOKUP(Q340,'Rm-feb-24'!B:P,15,0)</f>
        <v>1.7318</v>
      </c>
      <c r="AH340" s="19">
        <f t="shared" si="1003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37">
        <f t="shared" ref="AS340:AT340" si="1025">AS339</f>
        <v>172.447</v>
      </c>
      <c r="AT340" s="31">
        <f t="shared" si="1025"/>
        <v>194</v>
      </c>
    </row>
    <row r="341" spans="1:46">
      <c r="A341" s="38">
        <v>7</v>
      </c>
      <c r="B341" s="15">
        <f t="shared" ref="B341:G341" si="1026">B340</f>
        <v>38</v>
      </c>
      <c r="C341" s="15" t="str">
        <f t="shared" si="1026"/>
        <v>28.03.2024</v>
      </c>
      <c r="D341" s="16" t="str">
        <f t="shared" si="1026"/>
        <v>SFG-FRBNET-BOR-84X57X10</v>
      </c>
      <c r="E341" s="16" t="str">
        <f t="shared" si="1026"/>
        <v>Restonic Hotel Motel Bonnell ET Border 84X57X10</v>
      </c>
      <c r="F341" s="16" t="str">
        <f t="shared" si="1026"/>
        <v>SFG-FRBNET-BOR-84X57X10</v>
      </c>
      <c r="G341" s="16" t="str">
        <f t="shared" si="1026"/>
        <v>Restonic Hotel Motel Bonnell ET Border 84X57X10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5" t="s">
        <v>18738</v>
      </c>
      <c r="R341" s="35" t="s">
        <v>34277</v>
      </c>
      <c r="S341" s="35" t="s">
        <v>192</v>
      </c>
      <c r="T341" s="36">
        <v>0.92</v>
      </c>
      <c r="U341" s="16" t="s">
        <v>2292</v>
      </c>
      <c r="V341" s="16" t="s">
        <v>2276</v>
      </c>
      <c r="W341" s="16" t="s">
        <v>2295</v>
      </c>
      <c r="X341" s="29" t="str">
        <f t="shared" si="1008"/>
        <v>84X57X10</v>
      </c>
      <c r="Y341" s="30" t="str">
        <f t="shared" si="1009"/>
        <v>84</v>
      </c>
      <c r="Z341" s="30" t="str">
        <f t="shared" si="1010"/>
        <v>57</v>
      </c>
      <c r="AA341" s="30" t="str">
        <f t="shared" si="1011"/>
        <v>10</v>
      </c>
      <c r="AB341" s="19" t="str">
        <f t="shared" ref="AB341:AC341" si="1027">AB340</f>
        <v>84</v>
      </c>
      <c r="AC341" s="19" t="str">
        <f t="shared" si="1027"/>
        <v>57</v>
      </c>
      <c r="AF341" s="21">
        <f t="shared" si="1015"/>
        <v>0.92</v>
      </c>
      <c r="AG341" s="25">
        <f>VLOOKUP(Q341,'SFG-RM'!A:B,2,0)</f>
        <v>9.3094552894011979</v>
      </c>
      <c r="AH341" s="19">
        <f t="shared" si="1003"/>
        <v>8.5646988662491026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37">
        <f t="shared" ref="AS341:AT341" si="1028">AS340</f>
        <v>172.447</v>
      </c>
      <c r="AT341" s="31">
        <f t="shared" si="1028"/>
        <v>194</v>
      </c>
    </row>
    <row r="342" spans="1:46">
      <c r="A342" s="38">
        <v>8</v>
      </c>
      <c r="B342" s="15">
        <f t="shared" ref="B342:G342" si="1029">B341</f>
        <v>38</v>
      </c>
      <c r="C342" s="15" t="str">
        <f t="shared" si="1029"/>
        <v>28.03.2024</v>
      </c>
      <c r="D342" s="16" t="str">
        <f t="shared" si="1029"/>
        <v>SFG-FRBNET-BOR-84X57X10</v>
      </c>
      <c r="E342" s="16" t="str">
        <f t="shared" si="1029"/>
        <v>Restonic Hotel Motel Bonnell ET Border 84X57X10</v>
      </c>
      <c r="F342" s="16" t="str">
        <f t="shared" si="1029"/>
        <v>SFG-FRBNET-BOR-84X57X10</v>
      </c>
      <c r="G342" s="16" t="str">
        <f t="shared" si="1029"/>
        <v>Restonic Hotel Motel Bonnell ET Border 84X57X10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5" t="s">
        <v>1479</v>
      </c>
      <c r="R342" s="35" t="s">
        <v>1480</v>
      </c>
      <c r="S342" s="35" t="s">
        <v>165</v>
      </c>
      <c r="T342" s="36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1008"/>
        <v>84X57X10</v>
      </c>
      <c r="Y342" s="30" t="str">
        <f t="shared" si="1009"/>
        <v>84</v>
      </c>
      <c r="Z342" s="30" t="str">
        <f t="shared" si="1010"/>
        <v>57</v>
      </c>
      <c r="AA342" s="30" t="str">
        <f t="shared" si="1011"/>
        <v>10</v>
      </c>
      <c r="AB342" s="19" t="str">
        <f t="shared" ref="AB342:AC342" si="1030">AB341</f>
        <v>84</v>
      </c>
      <c r="AC342" s="19" t="str">
        <f t="shared" si="1030"/>
        <v>57</v>
      </c>
      <c r="AF342" s="21">
        <f t="shared" si="1015"/>
        <v>2</v>
      </c>
      <c r="AG342">
        <f>VLOOKUP(Q342,'Rm-feb-24'!B:P,15,0)</f>
        <v>4.6721000000000004</v>
      </c>
      <c r="AH342" s="19">
        <f t="shared" si="1003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37">
        <f t="shared" ref="AS342:AT342" si="1031">AS341</f>
        <v>172.447</v>
      </c>
      <c r="AT342" s="31">
        <f t="shared" si="1031"/>
        <v>194</v>
      </c>
    </row>
    <row r="344" spans="1:46">
      <c r="A344" s="38">
        <v>1</v>
      </c>
      <c r="B344" s="15">
        <v>39</v>
      </c>
      <c r="C344" s="15" t="s">
        <v>34276</v>
      </c>
      <c r="D344" s="16" t="s">
        <v>34356</v>
      </c>
      <c r="E344" s="16" t="s">
        <v>34357</v>
      </c>
      <c r="F344" s="16" t="str">
        <f>D344</f>
        <v>SFG-FRBNET-BOR-84X63X10</v>
      </c>
      <c r="G344" s="16" t="str">
        <f>E344</f>
        <v>Restonic Hotel Motel Bonnell ET Border 84X63X10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5" t="s">
        <v>1659</v>
      </c>
      <c r="R344" s="35" t="s">
        <v>1660</v>
      </c>
      <c r="S344" s="35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84X63X10</v>
      </c>
      <c r="Y344" s="30" t="str">
        <f>LEFT(X344,2)</f>
        <v>84</v>
      </c>
      <c r="Z344" s="30" t="str">
        <f>MID(X344,4,2)</f>
        <v>63</v>
      </c>
      <c r="AA344" s="30" t="str">
        <f>RIGHT(X344,2)</f>
        <v>10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32">AF344*AG344</f>
        <v>0.129439688</v>
      </c>
      <c r="AI344" s="46">
        <f>SUM(AH344:AH351)</f>
        <v>178.56910708712911</v>
      </c>
      <c r="AJ344" s="46">
        <f>ROUND(AI344,3)</f>
        <v>178.56899999999999</v>
      </c>
      <c r="AK344" s="46">
        <f>AJ344</f>
        <v>178.56899999999999</v>
      </c>
      <c r="AL344" s="46">
        <f>+AK344+AQ344</f>
        <v>200.66673518099998</v>
      </c>
      <c r="AM344" s="46">
        <f>+SUM(((AK344*3%*18%)))</f>
        <v>0.96427259999999981</v>
      </c>
      <c r="AN344" s="46">
        <f t="shared" ref="AN344" si="1033">+SUM(((AK344*14.33%*53%)))</f>
        <v>13.562136981</v>
      </c>
      <c r="AO344" s="46">
        <f t="shared" ref="AO344" si="1034">+SUM(((AK344*5.92%*53%)))</f>
        <v>5.602780944</v>
      </c>
      <c r="AP344" s="46">
        <f t="shared" ref="AP344" si="1035">+SUM(((AK344*2.08%*53%)))</f>
        <v>1.9685446559999999</v>
      </c>
      <c r="AQ344" s="46">
        <f>SUM(AM344:AP344)</f>
        <v>22.097735180999997</v>
      </c>
      <c r="AR344" s="47">
        <f>ROUNDUP(AL344,0)</f>
        <v>201</v>
      </c>
      <c r="AS344" s="37">
        <f>AK344</f>
        <v>178.56899999999999</v>
      </c>
      <c r="AT344" s="31">
        <f>AR344</f>
        <v>201</v>
      </c>
    </row>
    <row r="345" spans="1:46">
      <c r="A345" s="38">
        <v>2</v>
      </c>
      <c r="B345" s="15">
        <f t="shared" ref="B345:G345" si="1036">B344</f>
        <v>39</v>
      </c>
      <c r="C345" s="15" t="str">
        <f t="shared" si="1036"/>
        <v>28.03.2024</v>
      </c>
      <c r="D345" s="16" t="str">
        <f t="shared" si="1036"/>
        <v>SFG-FRBNET-BOR-84X63X10</v>
      </c>
      <c r="E345" s="16" t="str">
        <f t="shared" si="1036"/>
        <v>Restonic Hotel Motel Bonnell ET Border 84X63X10</v>
      </c>
      <c r="F345" s="16" t="str">
        <f t="shared" si="1036"/>
        <v>SFG-FRBNET-BOR-84X63X10</v>
      </c>
      <c r="G345" s="16" t="str">
        <f t="shared" si="1036"/>
        <v>Restonic Hotel Motel Bonnell ET Border 84X63X10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5" t="s">
        <v>698</v>
      </c>
      <c r="R345" s="35" t="s">
        <v>699</v>
      </c>
      <c r="S345" s="35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37">RIGHT(D345,8)</f>
        <v>84X63X10</v>
      </c>
      <c r="Y345" s="30" t="str">
        <f t="shared" ref="Y345:Y351" si="1038">LEFT(X345,2)</f>
        <v>84</v>
      </c>
      <c r="Z345" s="30" t="str">
        <f t="shared" ref="Z345:Z351" si="1039">MID(X345,4,2)</f>
        <v>63</v>
      </c>
      <c r="AA345" s="30" t="str">
        <f t="shared" ref="AA345:AA351" si="1040">RIGHT(X345,2)</f>
        <v>10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32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37">
        <f t="shared" ref="AS345:AT345" si="1041">AS344</f>
        <v>178.56899999999999</v>
      </c>
      <c r="AT345" s="31">
        <f t="shared" si="1041"/>
        <v>201</v>
      </c>
    </row>
    <row r="346" spans="1:46">
      <c r="A346" s="38">
        <v>3</v>
      </c>
      <c r="B346" s="15">
        <f t="shared" ref="B346:G346" si="1042">B345</f>
        <v>39</v>
      </c>
      <c r="C346" s="15" t="str">
        <f t="shared" si="1042"/>
        <v>28.03.2024</v>
      </c>
      <c r="D346" s="16" t="str">
        <f t="shared" si="1042"/>
        <v>SFG-FRBNET-BOR-84X63X10</v>
      </c>
      <c r="E346" s="16" t="str">
        <f t="shared" si="1042"/>
        <v>Restonic Hotel Motel Bonnell ET Border 84X63X10</v>
      </c>
      <c r="F346" s="16" t="str">
        <f t="shared" si="1042"/>
        <v>SFG-FRBNET-BOR-84X63X10</v>
      </c>
      <c r="G346" s="16" t="str">
        <f t="shared" si="1042"/>
        <v>Restonic Hotel Motel Bonnell ET Border 84X63X10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5" t="s">
        <v>18712</v>
      </c>
      <c r="R346" s="35" t="s">
        <v>34279</v>
      </c>
      <c r="S346" s="35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37"/>
        <v>84X63X10</v>
      </c>
      <c r="Y346" s="30" t="str">
        <f t="shared" si="1038"/>
        <v>84</v>
      </c>
      <c r="Z346" s="30" t="str">
        <f t="shared" si="1039"/>
        <v>63</v>
      </c>
      <c r="AA346" s="30" t="str">
        <f t="shared" si="1040"/>
        <v>10</v>
      </c>
      <c r="AB346" s="19" t="str">
        <f t="shared" ref="AB346:AC346" si="1043">AB345</f>
        <v>84</v>
      </c>
      <c r="AC346" s="19" t="str">
        <f t="shared" si="1043"/>
        <v>63</v>
      </c>
      <c r="AD346" s="20">
        <f>ROUNDUP(((((AB346+AC346)*2)+3)*0.0254),3)</f>
        <v>7.5440000000000005</v>
      </c>
      <c r="AF346" s="21">
        <f t="shared" ref="AF346:AF351" si="1044">T346</f>
        <v>7.5440000000000005</v>
      </c>
      <c r="AG346" s="25">
        <f>VLOOKUP(Q346,'SFG-RM'!A:B,2,0)</f>
        <v>20.07128427</v>
      </c>
      <c r="AH346" s="19">
        <f t="shared" si="1032"/>
        <v>151.41776853288002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37">
        <f t="shared" ref="AS346:AT346" si="1045">AS345</f>
        <v>178.56899999999999</v>
      </c>
      <c r="AT346" s="31">
        <f t="shared" si="1045"/>
        <v>201</v>
      </c>
    </row>
    <row r="347" spans="1:46">
      <c r="A347" s="38">
        <v>4</v>
      </c>
      <c r="B347" s="15">
        <f t="shared" ref="B347:G347" si="1046">B346</f>
        <v>39</v>
      </c>
      <c r="C347" s="15" t="str">
        <f t="shared" si="1046"/>
        <v>28.03.2024</v>
      </c>
      <c r="D347" s="16" t="str">
        <f t="shared" si="1046"/>
        <v>SFG-FRBNET-BOR-84X63X10</v>
      </c>
      <c r="E347" s="16" t="str">
        <f t="shared" si="1046"/>
        <v>Restonic Hotel Motel Bonnell ET Border 84X63X10</v>
      </c>
      <c r="F347" s="16" t="str">
        <f t="shared" si="1046"/>
        <v>SFG-FRBNET-BOR-84X63X10</v>
      </c>
      <c r="G347" s="16" t="str">
        <f t="shared" si="1046"/>
        <v>Restonic Hotel Motel Bonnell ET Border 84X63X10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5" t="s">
        <v>1964</v>
      </c>
      <c r="R347" s="35" t="s">
        <v>1965</v>
      </c>
      <c r="S347" s="35" t="s">
        <v>25</v>
      </c>
      <c r="T347" s="36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37"/>
        <v>84X63X10</v>
      </c>
      <c r="Y347" s="30" t="str">
        <f t="shared" si="1038"/>
        <v>84</v>
      </c>
      <c r="Z347" s="30" t="str">
        <f t="shared" si="1039"/>
        <v>63</v>
      </c>
      <c r="AA347" s="30" t="str">
        <f t="shared" si="1040"/>
        <v>10</v>
      </c>
      <c r="AB347" s="19" t="str">
        <f t="shared" ref="AB347:AC347" si="1047">AB346</f>
        <v>84</v>
      </c>
      <c r="AC347" s="19" t="str">
        <f t="shared" si="1047"/>
        <v>63</v>
      </c>
      <c r="AD347" s="20">
        <f>ROUNDUP(((((72+30)*2)+3)*0.0254),3)</f>
        <v>5.258</v>
      </c>
      <c r="AF347" s="21">
        <f t="shared" si="1044"/>
        <v>1</v>
      </c>
      <c r="AG347">
        <f>VLOOKUP(Q347,'Rm-feb-24'!B:P,15,0)</f>
        <v>5.9957000000000003</v>
      </c>
      <c r="AH347" s="19">
        <f t="shared" si="1032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37">
        <f t="shared" ref="AS347:AT347" si="1048">AS346</f>
        <v>178.56899999999999</v>
      </c>
      <c r="AT347" s="31">
        <f t="shared" si="1048"/>
        <v>201</v>
      </c>
    </row>
    <row r="348" spans="1:46">
      <c r="A348" s="38">
        <v>5</v>
      </c>
      <c r="B348" s="15">
        <f t="shared" ref="B348:G348" si="1049">B347</f>
        <v>39</v>
      </c>
      <c r="C348" s="15" t="str">
        <f t="shared" si="1049"/>
        <v>28.03.2024</v>
      </c>
      <c r="D348" s="16" t="str">
        <f t="shared" si="1049"/>
        <v>SFG-FRBNET-BOR-84X63X10</v>
      </c>
      <c r="E348" s="16" t="str">
        <f t="shared" si="1049"/>
        <v>Restonic Hotel Motel Bonnell ET Border 84X63X10</v>
      </c>
      <c r="F348" s="16" t="str">
        <f t="shared" si="1049"/>
        <v>SFG-FRBNET-BOR-84X63X10</v>
      </c>
      <c r="G348" s="16" t="str">
        <f t="shared" si="1049"/>
        <v>Restonic Hotel Motel Bonnell ET Border 84X63X10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5" t="s">
        <v>459</v>
      </c>
      <c r="R348" s="35" t="s">
        <v>460</v>
      </c>
      <c r="S348" s="35" t="s">
        <v>25</v>
      </c>
      <c r="T348" s="36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37"/>
        <v>84X63X10</v>
      </c>
      <c r="Y348" s="30" t="str">
        <f t="shared" si="1038"/>
        <v>84</v>
      </c>
      <c r="Z348" s="30" t="str">
        <f t="shared" si="1039"/>
        <v>63</v>
      </c>
      <c r="AA348" s="30" t="str">
        <f t="shared" si="1040"/>
        <v>10</v>
      </c>
      <c r="AB348" s="19" t="str">
        <f t="shared" ref="AB348:AC348" si="1050">AB347</f>
        <v>84</v>
      </c>
      <c r="AC348" s="19" t="str">
        <f t="shared" si="1050"/>
        <v>63</v>
      </c>
      <c r="AF348" s="21">
        <f t="shared" si="1044"/>
        <v>1</v>
      </c>
      <c r="AG348">
        <f>VLOOKUP(Q348,'Rm-feb-24'!B:P,15,0)</f>
        <v>1.3274999999999999</v>
      </c>
      <c r="AH348" s="19">
        <f t="shared" si="1032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37">
        <f t="shared" ref="AS348:AT348" si="1051">AS347</f>
        <v>178.56899999999999</v>
      </c>
      <c r="AT348" s="31">
        <f t="shared" si="1051"/>
        <v>201</v>
      </c>
    </row>
    <row r="349" spans="1:46">
      <c r="A349" s="38">
        <v>6</v>
      </c>
      <c r="B349" s="15">
        <f t="shared" ref="B349:G349" si="1052">B348</f>
        <v>39</v>
      </c>
      <c r="C349" s="15" t="str">
        <f t="shared" si="1052"/>
        <v>28.03.2024</v>
      </c>
      <c r="D349" s="16" t="str">
        <f t="shared" si="1052"/>
        <v>SFG-FRBNET-BOR-84X63X10</v>
      </c>
      <c r="E349" s="16" t="str">
        <f t="shared" si="1052"/>
        <v>Restonic Hotel Motel Bonnell ET Border 84X63X10</v>
      </c>
      <c r="F349" s="16" t="str">
        <f t="shared" si="1052"/>
        <v>SFG-FRBNET-BOR-84X63X10</v>
      </c>
      <c r="G349" s="16" t="str">
        <f t="shared" si="1052"/>
        <v>Restonic Hotel Motel Bonnell ET Border 84X63X10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5" t="s">
        <v>2232</v>
      </c>
      <c r="R349" s="35" t="s">
        <v>2233</v>
      </c>
      <c r="S349" s="35" t="s">
        <v>25</v>
      </c>
      <c r="T349" s="36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37"/>
        <v>84X63X10</v>
      </c>
      <c r="Y349" s="30" t="str">
        <f t="shared" si="1038"/>
        <v>84</v>
      </c>
      <c r="Z349" s="30" t="str">
        <f t="shared" si="1039"/>
        <v>63</v>
      </c>
      <c r="AA349" s="30" t="str">
        <f t="shared" si="1040"/>
        <v>10</v>
      </c>
      <c r="AB349" s="19" t="str">
        <f t="shared" ref="AB349:AC349" si="1053">AB348</f>
        <v>84</v>
      </c>
      <c r="AC349" s="19" t="str">
        <f t="shared" si="1053"/>
        <v>63</v>
      </c>
      <c r="AF349" s="21">
        <f t="shared" si="1044"/>
        <v>1</v>
      </c>
      <c r="AG349">
        <f>VLOOKUP(Q349,'Rm-feb-24'!B:P,15,0)</f>
        <v>1.7318</v>
      </c>
      <c r="AH349" s="19">
        <f t="shared" si="1032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37">
        <f t="shared" ref="AS349:AT349" si="1054">AS348</f>
        <v>178.56899999999999</v>
      </c>
      <c r="AT349" s="31">
        <f t="shared" si="1054"/>
        <v>201</v>
      </c>
    </row>
    <row r="350" spans="1:46">
      <c r="A350" s="38">
        <v>7</v>
      </c>
      <c r="B350" s="15">
        <f t="shared" ref="B350:G350" si="1055">B349</f>
        <v>39</v>
      </c>
      <c r="C350" s="15" t="str">
        <f t="shared" si="1055"/>
        <v>28.03.2024</v>
      </c>
      <c r="D350" s="16" t="str">
        <f t="shared" si="1055"/>
        <v>SFG-FRBNET-BOR-84X63X10</v>
      </c>
      <c r="E350" s="16" t="str">
        <f t="shared" si="1055"/>
        <v>Restonic Hotel Motel Bonnell ET Border 84X63X10</v>
      </c>
      <c r="F350" s="16" t="str">
        <f t="shared" si="1055"/>
        <v>SFG-FRBNET-BOR-84X63X10</v>
      </c>
      <c r="G350" s="16" t="str">
        <f t="shared" si="1055"/>
        <v>Restonic Hotel Motel Bonnell ET Border 84X63X10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5" t="s">
        <v>18738</v>
      </c>
      <c r="R350" s="35" t="s">
        <v>34277</v>
      </c>
      <c r="S350" s="35" t="s">
        <v>192</v>
      </c>
      <c r="T350" s="36">
        <v>0.92</v>
      </c>
      <c r="U350" s="16" t="s">
        <v>2292</v>
      </c>
      <c r="V350" s="16" t="s">
        <v>2276</v>
      </c>
      <c r="W350" s="16" t="s">
        <v>2295</v>
      </c>
      <c r="X350" s="29" t="str">
        <f t="shared" si="1037"/>
        <v>84X63X10</v>
      </c>
      <c r="Y350" s="30" t="str">
        <f t="shared" si="1038"/>
        <v>84</v>
      </c>
      <c r="Z350" s="30" t="str">
        <f t="shared" si="1039"/>
        <v>63</v>
      </c>
      <c r="AA350" s="30" t="str">
        <f t="shared" si="1040"/>
        <v>10</v>
      </c>
      <c r="AB350" s="19" t="str">
        <f t="shared" ref="AB350:AC350" si="1056">AB349</f>
        <v>84</v>
      </c>
      <c r="AC350" s="19" t="str">
        <f t="shared" si="1056"/>
        <v>63</v>
      </c>
      <c r="AF350" s="21">
        <f t="shared" si="1044"/>
        <v>0.92</v>
      </c>
      <c r="AG350" s="25">
        <f>VLOOKUP(Q350,'SFG-RM'!A:B,2,0)</f>
        <v>9.3094552894011979</v>
      </c>
      <c r="AH350" s="19">
        <f t="shared" si="1032"/>
        <v>8.5646988662491026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37">
        <f t="shared" ref="AS350:AT350" si="1057">AS349</f>
        <v>178.56899999999999</v>
      </c>
      <c r="AT350" s="31">
        <f t="shared" si="1057"/>
        <v>201</v>
      </c>
    </row>
    <row r="351" spans="1:46">
      <c r="A351" s="38">
        <v>8</v>
      </c>
      <c r="B351" s="15">
        <f t="shared" ref="B351:G351" si="1058">B350</f>
        <v>39</v>
      </c>
      <c r="C351" s="15" t="str">
        <f t="shared" si="1058"/>
        <v>28.03.2024</v>
      </c>
      <c r="D351" s="16" t="str">
        <f t="shared" si="1058"/>
        <v>SFG-FRBNET-BOR-84X63X10</v>
      </c>
      <c r="E351" s="16" t="str">
        <f t="shared" si="1058"/>
        <v>Restonic Hotel Motel Bonnell ET Border 84X63X10</v>
      </c>
      <c r="F351" s="16" t="str">
        <f t="shared" si="1058"/>
        <v>SFG-FRBNET-BOR-84X63X10</v>
      </c>
      <c r="G351" s="16" t="str">
        <f t="shared" si="1058"/>
        <v>Restonic Hotel Motel Bonnell ET Border 84X63X10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5" t="s">
        <v>1479</v>
      </c>
      <c r="R351" s="35" t="s">
        <v>1480</v>
      </c>
      <c r="S351" s="35" t="s">
        <v>165</v>
      </c>
      <c r="T351" s="36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37"/>
        <v>84X63X10</v>
      </c>
      <c r="Y351" s="30" t="str">
        <f t="shared" si="1038"/>
        <v>84</v>
      </c>
      <c r="Z351" s="30" t="str">
        <f t="shared" si="1039"/>
        <v>63</v>
      </c>
      <c r="AA351" s="30" t="str">
        <f t="shared" si="1040"/>
        <v>10</v>
      </c>
      <c r="AB351" s="19" t="str">
        <f t="shared" ref="AB351:AC351" si="1059">AB350</f>
        <v>84</v>
      </c>
      <c r="AC351" s="19" t="str">
        <f t="shared" si="1059"/>
        <v>63</v>
      </c>
      <c r="AF351" s="21">
        <f t="shared" si="1044"/>
        <v>2</v>
      </c>
      <c r="AG351">
        <f>VLOOKUP(Q351,'Rm-feb-24'!B:P,15,0)</f>
        <v>4.6721000000000004</v>
      </c>
      <c r="AH351" s="19">
        <f t="shared" si="1032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37">
        <f t="shared" ref="AS351:AT351" si="1060">AS350</f>
        <v>178.56899999999999</v>
      </c>
      <c r="AT351" s="31">
        <f t="shared" si="1060"/>
        <v>201</v>
      </c>
    </row>
    <row r="353" spans="1:46">
      <c r="A353" s="38">
        <v>1</v>
      </c>
      <c r="B353" s="15">
        <v>40</v>
      </c>
      <c r="C353" s="15" t="s">
        <v>34276</v>
      </c>
      <c r="D353" s="16" t="s">
        <v>34358</v>
      </c>
      <c r="E353" s="16" t="s">
        <v>34359</v>
      </c>
      <c r="F353" s="16" t="str">
        <f>D353</f>
        <v>SFG-FRBNET-BOR-84X69X10</v>
      </c>
      <c r="G353" s="16" t="str">
        <f>E353</f>
        <v>Restonic Hotel Motel Bonnell ET Border 84X69X10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5" t="s">
        <v>1659</v>
      </c>
      <c r="R353" s="35" t="s">
        <v>1660</v>
      </c>
      <c r="S353" s="35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84X69X10</v>
      </c>
      <c r="Y353" s="30" t="str">
        <f>LEFT(X353,2)</f>
        <v>84</v>
      </c>
      <c r="Z353" s="30" t="str">
        <f>MID(X353,4,2)</f>
        <v>69</v>
      </c>
      <c r="AA353" s="30" t="str">
        <f>RIGHT(X353,2)</f>
        <v>10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61">AF353*AG353</f>
        <v>0.129439688</v>
      </c>
      <c r="AI353" s="46">
        <f>SUM(AH353:AH360)</f>
        <v>184.69084878947911</v>
      </c>
      <c r="AJ353" s="46">
        <f>ROUND(AI353,3)</f>
        <v>184.691</v>
      </c>
      <c r="AK353" s="46">
        <f>AJ353</f>
        <v>184.691</v>
      </c>
      <c r="AL353" s="46">
        <f>+AK353+AQ353</f>
        <v>207.54632655900002</v>
      </c>
      <c r="AM353" s="46">
        <f>+SUM(((AK353*3%*18%)))</f>
        <v>0.99733139999999998</v>
      </c>
      <c r="AN353" s="46">
        <f t="shared" ref="AN353" si="1062">+SUM(((AK353*14.33%*53%)))</f>
        <v>14.027096759000003</v>
      </c>
      <c r="AO353" s="46">
        <f t="shared" ref="AO353" si="1063">+SUM(((AK353*5.92%*53%)))</f>
        <v>5.7948648160000005</v>
      </c>
      <c r="AP353" s="46">
        <f t="shared" ref="AP353" si="1064">+SUM(((AK353*2.08%*53%)))</f>
        <v>2.0360335840000001</v>
      </c>
      <c r="AQ353" s="46">
        <f>SUM(AM353:AP353)</f>
        <v>22.855326559000005</v>
      </c>
      <c r="AR353" s="47">
        <f>ROUNDUP(AL353,0)</f>
        <v>208</v>
      </c>
      <c r="AS353" s="37">
        <f>AK353</f>
        <v>184.691</v>
      </c>
      <c r="AT353" s="31">
        <f>AR353</f>
        <v>208</v>
      </c>
    </row>
    <row r="354" spans="1:46">
      <c r="A354" s="38">
        <v>2</v>
      </c>
      <c r="B354" s="15">
        <f t="shared" ref="B354:G354" si="1065">B353</f>
        <v>40</v>
      </c>
      <c r="C354" s="15" t="str">
        <f t="shared" si="1065"/>
        <v>28.03.2024</v>
      </c>
      <c r="D354" s="16" t="str">
        <f t="shared" si="1065"/>
        <v>SFG-FRBNET-BOR-84X69X10</v>
      </c>
      <c r="E354" s="16" t="str">
        <f t="shared" si="1065"/>
        <v>Restonic Hotel Motel Bonnell ET Border 84X69X10</v>
      </c>
      <c r="F354" s="16" t="str">
        <f t="shared" si="1065"/>
        <v>SFG-FRBNET-BOR-84X69X10</v>
      </c>
      <c r="G354" s="16" t="str">
        <f t="shared" si="1065"/>
        <v>Restonic Hotel Motel Bonnell ET Border 84X69X10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5" t="s">
        <v>698</v>
      </c>
      <c r="R354" s="35" t="s">
        <v>699</v>
      </c>
      <c r="S354" s="35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66">RIGHT(D354,8)</f>
        <v>84X69X10</v>
      </c>
      <c r="Y354" s="30" t="str">
        <f t="shared" ref="Y354:Y360" si="1067">LEFT(X354,2)</f>
        <v>84</v>
      </c>
      <c r="Z354" s="30" t="str">
        <f t="shared" ref="Z354:Z360" si="1068">MID(X354,4,2)</f>
        <v>69</v>
      </c>
      <c r="AA354" s="30" t="str">
        <f t="shared" ref="AA354:AA360" si="1069">RIGHT(X354,2)</f>
        <v>10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61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37">
        <f t="shared" ref="AS354:AT354" si="1070">AS353</f>
        <v>184.691</v>
      </c>
      <c r="AT354" s="31">
        <f t="shared" si="1070"/>
        <v>208</v>
      </c>
    </row>
    <row r="355" spans="1:46">
      <c r="A355" s="38">
        <v>3</v>
      </c>
      <c r="B355" s="15">
        <f t="shared" ref="B355:G355" si="1071">B354</f>
        <v>40</v>
      </c>
      <c r="C355" s="15" t="str">
        <f t="shared" si="1071"/>
        <v>28.03.2024</v>
      </c>
      <c r="D355" s="16" t="str">
        <f t="shared" si="1071"/>
        <v>SFG-FRBNET-BOR-84X69X10</v>
      </c>
      <c r="E355" s="16" t="str">
        <f t="shared" si="1071"/>
        <v>Restonic Hotel Motel Bonnell ET Border 84X69X10</v>
      </c>
      <c r="F355" s="16" t="str">
        <f t="shared" si="1071"/>
        <v>SFG-FRBNET-BOR-84X69X10</v>
      </c>
      <c r="G355" s="16" t="str">
        <f t="shared" si="1071"/>
        <v>Restonic Hotel Motel Bonnell ET Border 84X69X10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5" t="s">
        <v>18712</v>
      </c>
      <c r="R355" s="35" t="s">
        <v>34279</v>
      </c>
      <c r="S355" s="35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66"/>
        <v>84X69X10</v>
      </c>
      <c r="Y355" s="30" t="str">
        <f t="shared" si="1067"/>
        <v>84</v>
      </c>
      <c r="Z355" s="30" t="str">
        <f t="shared" si="1068"/>
        <v>69</v>
      </c>
      <c r="AA355" s="30" t="str">
        <f t="shared" si="1069"/>
        <v>10</v>
      </c>
      <c r="AB355" s="19" t="str">
        <f t="shared" ref="AB355:AC355" si="1072">AB354</f>
        <v>84</v>
      </c>
      <c r="AC355" s="19" t="str">
        <f t="shared" si="1072"/>
        <v>69</v>
      </c>
      <c r="AD355" s="20">
        <f>ROUNDUP(((((AB355+AC355)*2)+3)*0.0254),3)</f>
        <v>7.8490000000000002</v>
      </c>
      <c r="AF355" s="21">
        <f t="shared" ref="AF355:AF360" si="1073">T355</f>
        <v>7.8490000000000002</v>
      </c>
      <c r="AG355" s="25">
        <f>VLOOKUP(Q355,'SFG-RM'!A:B,2,0)</f>
        <v>20.07128427</v>
      </c>
      <c r="AH355" s="19">
        <f t="shared" si="1061"/>
        <v>157.53951023523001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37">
        <f t="shared" ref="AS355:AT355" si="1074">AS354</f>
        <v>184.691</v>
      </c>
      <c r="AT355" s="31">
        <f t="shared" si="1074"/>
        <v>208</v>
      </c>
    </row>
    <row r="356" spans="1:46">
      <c r="A356" s="38">
        <v>4</v>
      </c>
      <c r="B356" s="15">
        <f t="shared" ref="B356:G356" si="1075">B355</f>
        <v>40</v>
      </c>
      <c r="C356" s="15" t="str">
        <f t="shared" si="1075"/>
        <v>28.03.2024</v>
      </c>
      <c r="D356" s="16" t="str">
        <f t="shared" si="1075"/>
        <v>SFG-FRBNET-BOR-84X69X10</v>
      </c>
      <c r="E356" s="16" t="str">
        <f t="shared" si="1075"/>
        <v>Restonic Hotel Motel Bonnell ET Border 84X69X10</v>
      </c>
      <c r="F356" s="16" t="str">
        <f t="shared" si="1075"/>
        <v>SFG-FRBNET-BOR-84X69X10</v>
      </c>
      <c r="G356" s="16" t="str">
        <f t="shared" si="1075"/>
        <v>Restonic Hotel Motel Bonnell ET Border 84X69X10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5" t="s">
        <v>1964</v>
      </c>
      <c r="R356" s="35" t="s">
        <v>1965</v>
      </c>
      <c r="S356" s="35" t="s">
        <v>25</v>
      </c>
      <c r="T356" s="36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66"/>
        <v>84X69X10</v>
      </c>
      <c r="Y356" s="30" t="str">
        <f t="shared" si="1067"/>
        <v>84</v>
      </c>
      <c r="Z356" s="30" t="str">
        <f t="shared" si="1068"/>
        <v>69</v>
      </c>
      <c r="AA356" s="30" t="str">
        <f t="shared" si="1069"/>
        <v>10</v>
      </c>
      <c r="AB356" s="19" t="str">
        <f t="shared" ref="AB356:AC356" si="1076">AB355</f>
        <v>84</v>
      </c>
      <c r="AC356" s="19" t="str">
        <f t="shared" si="1076"/>
        <v>69</v>
      </c>
      <c r="AD356" s="20">
        <f>ROUNDUP(((((72+30)*2)+3)*0.0254),3)</f>
        <v>5.258</v>
      </c>
      <c r="AF356" s="21">
        <f t="shared" si="1073"/>
        <v>1</v>
      </c>
      <c r="AG356">
        <f>VLOOKUP(Q356,'Rm-feb-24'!B:P,15,0)</f>
        <v>5.9957000000000003</v>
      </c>
      <c r="AH356" s="19">
        <f t="shared" si="1061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37">
        <f t="shared" ref="AS356:AT356" si="1077">AS355</f>
        <v>184.691</v>
      </c>
      <c r="AT356" s="31">
        <f t="shared" si="1077"/>
        <v>208</v>
      </c>
    </row>
    <row r="357" spans="1:46">
      <c r="A357" s="38">
        <v>5</v>
      </c>
      <c r="B357" s="15">
        <f t="shared" ref="B357:G357" si="1078">B356</f>
        <v>40</v>
      </c>
      <c r="C357" s="15" t="str">
        <f t="shared" si="1078"/>
        <v>28.03.2024</v>
      </c>
      <c r="D357" s="16" t="str">
        <f t="shared" si="1078"/>
        <v>SFG-FRBNET-BOR-84X69X10</v>
      </c>
      <c r="E357" s="16" t="str">
        <f t="shared" si="1078"/>
        <v>Restonic Hotel Motel Bonnell ET Border 84X69X10</v>
      </c>
      <c r="F357" s="16" t="str">
        <f t="shared" si="1078"/>
        <v>SFG-FRBNET-BOR-84X69X10</v>
      </c>
      <c r="G357" s="16" t="str">
        <f t="shared" si="1078"/>
        <v>Restonic Hotel Motel Bonnell ET Border 84X69X10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5" t="s">
        <v>459</v>
      </c>
      <c r="R357" s="35" t="s">
        <v>460</v>
      </c>
      <c r="S357" s="35" t="s">
        <v>25</v>
      </c>
      <c r="T357" s="36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66"/>
        <v>84X69X10</v>
      </c>
      <c r="Y357" s="30" t="str">
        <f t="shared" si="1067"/>
        <v>84</v>
      </c>
      <c r="Z357" s="30" t="str">
        <f t="shared" si="1068"/>
        <v>69</v>
      </c>
      <c r="AA357" s="30" t="str">
        <f t="shared" si="1069"/>
        <v>10</v>
      </c>
      <c r="AB357" s="19" t="str">
        <f t="shared" ref="AB357:AC357" si="1079">AB356</f>
        <v>84</v>
      </c>
      <c r="AC357" s="19" t="str">
        <f t="shared" si="1079"/>
        <v>69</v>
      </c>
      <c r="AF357" s="21">
        <f t="shared" si="1073"/>
        <v>1</v>
      </c>
      <c r="AG357">
        <f>VLOOKUP(Q357,'Rm-feb-24'!B:P,15,0)</f>
        <v>1.3274999999999999</v>
      </c>
      <c r="AH357" s="19">
        <f t="shared" si="1061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37">
        <f t="shared" ref="AS357:AT357" si="1080">AS356</f>
        <v>184.691</v>
      </c>
      <c r="AT357" s="31">
        <f t="shared" si="1080"/>
        <v>208</v>
      </c>
    </row>
    <row r="358" spans="1:46">
      <c r="A358" s="38">
        <v>6</v>
      </c>
      <c r="B358" s="15">
        <f t="shared" ref="B358:G358" si="1081">B357</f>
        <v>40</v>
      </c>
      <c r="C358" s="15" t="str">
        <f t="shared" si="1081"/>
        <v>28.03.2024</v>
      </c>
      <c r="D358" s="16" t="str">
        <f t="shared" si="1081"/>
        <v>SFG-FRBNET-BOR-84X69X10</v>
      </c>
      <c r="E358" s="16" t="str">
        <f t="shared" si="1081"/>
        <v>Restonic Hotel Motel Bonnell ET Border 84X69X10</v>
      </c>
      <c r="F358" s="16" t="str">
        <f t="shared" si="1081"/>
        <v>SFG-FRBNET-BOR-84X69X10</v>
      </c>
      <c r="G358" s="16" t="str">
        <f t="shared" si="1081"/>
        <v>Restonic Hotel Motel Bonnell ET Border 84X69X10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5" t="s">
        <v>2232</v>
      </c>
      <c r="R358" s="35" t="s">
        <v>2233</v>
      </c>
      <c r="S358" s="35" t="s">
        <v>25</v>
      </c>
      <c r="T358" s="36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66"/>
        <v>84X69X10</v>
      </c>
      <c r="Y358" s="30" t="str">
        <f t="shared" si="1067"/>
        <v>84</v>
      </c>
      <c r="Z358" s="30" t="str">
        <f t="shared" si="1068"/>
        <v>69</v>
      </c>
      <c r="AA358" s="30" t="str">
        <f t="shared" si="1069"/>
        <v>10</v>
      </c>
      <c r="AB358" s="19" t="str">
        <f t="shared" ref="AB358:AC358" si="1082">AB357</f>
        <v>84</v>
      </c>
      <c r="AC358" s="19" t="str">
        <f t="shared" si="1082"/>
        <v>69</v>
      </c>
      <c r="AF358" s="21">
        <f t="shared" si="1073"/>
        <v>1</v>
      </c>
      <c r="AG358">
        <f>VLOOKUP(Q358,'Rm-feb-24'!B:P,15,0)</f>
        <v>1.7318</v>
      </c>
      <c r="AH358" s="19">
        <f t="shared" si="1061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37">
        <f t="shared" ref="AS358:AT358" si="1083">AS357</f>
        <v>184.691</v>
      </c>
      <c r="AT358" s="31">
        <f t="shared" si="1083"/>
        <v>208</v>
      </c>
    </row>
    <row r="359" spans="1:46">
      <c r="A359" s="38">
        <v>7</v>
      </c>
      <c r="B359" s="15">
        <f t="shared" ref="B359:G359" si="1084">B358</f>
        <v>40</v>
      </c>
      <c r="C359" s="15" t="str">
        <f t="shared" si="1084"/>
        <v>28.03.2024</v>
      </c>
      <c r="D359" s="16" t="str">
        <f t="shared" si="1084"/>
        <v>SFG-FRBNET-BOR-84X69X10</v>
      </c>
      <c r="E359" s="16" t="str">
        <f t="shared" si="1084"/>
        <v>Restonic Hotel Motel Bonnell ET Border 84X69X10</v>
      </c>
      <c r="F359" s="16" t="str">
        <f t="shared" si="1084"/>
        <v>SFG-FRBNET-BOR-84X69X10</v>
      </c>
      <c r="G359" s="16" t="str">
        <f t="shared" si="1084"/>
        <v>Restonic Hotel Motel Bonnell ET Border 84X69X10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5" t="s">
        <v>18738</v>
      </c>
      <c r="R359" s="35" t="s">
        <v>34277</v>
      </c>
      <c r="S359" s="35" t="s">
        <v>192</v>
      </c>
      <c r="T359" s="36">
        <v>0.92</v>
      </c>
      <c r="U359" s="16" t="s">
        <v>2292</v>
      </c>
      <c r="V359" s="16" t="s">
        <v>2276</v>
      </c>
      <c r="W359" s="16" t="s">
        <v>2295</v>
      </c>
      <c r="X359" s="29" t="str">
        <f t="shared" si="1066"/>
        <v>84X69X10</v>
      </c>
      <c r="Y359" s="30" t="str">
        <f t="shared" si="1067"/>
        <v>84</v>
      </c>
      <c r="Z359" s="30" t="str">
        <f t="shared" si="1068"/>
        <v>69</v>
      </c>
      <c r="AA359" s="30" t="str">
        <f t="shared" si="1069"/>
        <v>10</v>
      </c>
      <c r="AB359" s="19" t="str">
        <f t="shared" ref="AB359:AC359" si="1085">AB358</f>
        <v>84</v>
      </c>
      <c r="AC359" s="19" t="str">
        <f t="shared" si="1085"/>
        <v>69</v>
      </c>
      <c r="AF359" s="21">
        <f t="shared" si="1073"/>
        <v>0.92</v>
      </c>
      <c r="AG359" s="25">
        <f>VLOOKUP(Q359,'SFG-RM'!A:B,2,0)</f>
        <v>9.3094552894011979</v>
      </c>
      <c r="AH359" s="19">
        <f t="shared" si="1061"/>
        <v>8.5646988662491026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37">
        <f t="shared" ref="AS359:AT359" si="1086">AS358</f>
        <v>184.691</v>
      </c>
      <c r="AT359" s="31">
        <f t="shared" si="1086"/>
        <v>208</v>
      </c>
    </row>
    <row r="360" spans="1:46">
      <c r="A360" s="38">
        <v>8</v>
      </c>
      <c r="B360" s="15">
        <f t="shared" ref="B360:G360" si="1087">B359</f>
        <v>40</v>
      </c>
      <c r="C360" s="15" t="str">
        <f t="shared" si="1087"/>
        <v>28.03.2024</v>
      </c>
      <c r="D360" s="16" t="str">
        <f t="shared" si="1087"/>
        <v>SFG-FRBNET-BOR-84X69X10</v>
      </c>
      <c r="E360" s="16" t="str">
        <f t="shared" si="1087"/>
        <v>Restonic Hotel Motel Bonnell ET Border 84X69X10</v>
      </c>
      <c r="F360" s="16" t="str">
        <f t="shared" si="1087"/>
        <v>SFG-FRBNET-BOR-84X69X10</v>
      </c>
      <c r="G360" s="16" t="str">
        <f t="shared" si="1087"/>
        <v>Restonic Hotel Motel Bonnell ET Border 84X69X10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5" t="s">
        <v>1479</v>
      </c>
      <c r="R360" s="35" t="s">
        <v>1480</v>
      </c>
      <c r="S360" s="35" t="s">
        <v>165</v>
      </c>
      <c r="T360" s="36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66"/>
        <v>84X69X10</v>
      </c>
      <c r="Y360" s="30" t="str">
        <f t="shared" si="1067"/>
        <v>84</v>
      </c>
      <c r="Z360" s="30" t="str">
        <f t="shared" si="1068"/>
        <v>69</v>
      </c>
      <c r="AA360" s="30" t="str">
        <f t="shared" si="1069"/>
        <v>10</v>
      </c>
      <c r="AB360" s="19" t="str">
        <f t="shared" ref="AB360:AC360" si="1088">AB359</f>
        <v>84</v>
      </c>
      <c r="AC360" s="19" t="str">
        <f t="shared" si="1088"/>
        <v>69</v>
      </c>
      <c r="AF360" s="21">
        <f t="shared" si="1073"/>
        <v>2</v>
      </c>
      <c r="AG360">
        <f>VLOOKUP(Q360,'Rm-feb-24'!B:P,15,0)</f>
        <v>4.6721000000000004</v>
      </c>
      <c r="AH360" s="19">
        <f t="shared" si="1061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37">
        <f t="shared" ref="AS360:AT360" si="1089">AS359</f>
        <v>184.691</v>
      </c>
      <c r="AT360" s="31">
        <f t="shared" si="1089"/>
        <v>208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L1" sqref="L1:N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4" width="8.4257812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9" t="s">
        <v>2270</v>
      </c>
      <c r="L1" s="41" t="s">
        <v>2271</v>
      </c>
      <c r="M1" s="42" t="s">
        <v>34278</v>
      </c>
      <c r="N1" s="42" t="s">
        <v>31511</v>
      </c>
    </row>
    <row r="2" spans="1:14" ht="15" customHeight="1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0" t="s">
        <v>2291</v>
      </c>
      <c r="L2" s="43" t="s">
        <v>2292</v>
      </c>
      <c r="M2" s="44">
        <v>135.75700000000001</v>
      </c>
      <c r="N2" s="45">
        <v>153</v>
      </c>
    </row>
    <row r="3" spans="1:14" ht="15" customHeight="1">
      <c r="A3" s="38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0" t="s">
        <v>2291</v>
      </c>
      <c r="L3" s="43" t="s">
        <v>2292</v>
      </c>
      <c r="M3" s="44">
        <v>141.85900000000001</v>
      </c>
      <c r="N3" s="45">
        <v>160</v>
      </c>
    </row>
    <row r="4" spans="1:14" ht="15" customHeight="1">
      <c r="A4" s="38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0" t="s">
        <v>2291</v>
      </c>
      <c r="L4" s="43" t="s">
        <v>2292</v>
      </c>
      <c r="M4" s="44">
        <v>147.97999999999999</v>
      </c>
      <c r="N4" s="45">
        <v>167</v>
      </c>
    </row>
    <row r="5" spans="1:14" ht="15" customHeight="1">
      <c r="A5" s="38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0" t="s">
        <v>2291</v>
      </c>
      <c r="L5" s="43" t="s">
        <v>2292</v>
      </c>
      <c r="M5" s="44">
        <v>154.102</v>
      </c>
      <c r="N5" s="45">
        <v>174</v>
      </c>
    </row>
    <row r="6" spans="1:14" ht="15" customHeight="1">
      <c r="A6" s="38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0" t="s">
        <v>2291</v>
      </c>
      <c r="L6" s="43" t="s">
        <v>2292</v>
      </c>
      <c r="M6" s="44">
        <v>157.15299999999999</v>
      </c>
      <c r="N6" s="45">
        <v>177</v>
      </c>
    </row>
    <row r="7" spans="1:14" ht="15" customHeight="1">
      <c r="A7" s="38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0" t="s">
        <v>2291</v>
      </c>
      <c r="L7" s="43" t="s">
        <v>2292</v>
      </c>
      <c r="M7" s="44">
        <v>160.22399999999999</v>
      </c>
      <c r="N7" s="45">
        <v>181</v>
      </c>
    </row>
    <row r="8" spans="1:14" ht="15" customHeight="1">
      <c r="A8" s="38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0" t="s">
        <v>2291</v>
      </c>
      <c r="L8" s="43" t="s">
        <v>2292</v>
      </c>
      <c r="M8" s="44">
        <v>166.346</v>
      </c>
      <c r="N8" s="45">
        <v>187</v>
      </c>
    </row>
    <row r="9" spans="1:14" ht="15" customHeight="1">
      <c r="A9" s="38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0" t="s">
        <v>2291</v>
      </c>
      <c r="L9" s="43" t="s">
        <v>2292</v>
      </c>
      <c r="M9" s="44">
        <v>172.447</v>
      </c>
      <c r="N9" s="45">
        <v>194</v>
      </c>
    </row>
    <row r="10" spans="1:14" ht="15" customHeight="1">
      <c r="A10" s="38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0" t="s">
        <v>2291</v>
      </c>
      <c r="L10" s="43" t="s">
        <v>2292</v>
      </c>
      <c r="M10" s="44">
        <v>138.80799999999999</v>
      </c>
      <c r="N10" s="45">
        <v>156</v>
      </c>
    </row>
    <row r="11" spans="1:14" ht="15" customHeight="1">
      <c r="A11" s="38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0" t="s">
        <v>2291</v>
      </c>
      <c r="L11" s="43" t="s">
        <v>2292</v>
      </c>
      <c r="M11" s="44">
        <v>144.93</v>
      </c>
      <c r="N11" s="45">
        <v>163</v>
      </c>
    </row>
    <row r="12" spans="1:14" ht="15" customHeight="1">
      <c r="A12" s="38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0" t="s">
        <v>2291</v>
      </c>
      <c r="L12" s="43" t="s">
        <v>2292</v>
      </c>
      <c r="M12" s="44">
        <v>151.05099999999999</v>
      </c>
      <c r="N12" s="45">
        <v>170</v>
      </c>
    </row>
    <row r="13" spans="1:14" ht="15" customHeight="1">
      <c r="A13" s="38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0" t="s">
        <v>2291</v>
      </c>
      <c r="L13" s="43" t="s">
        <v>2292</v>
      </c>
      <c r="M13" s="44">
        <v>157.15299999999999</v>
      </c>
      <c r="N13" s="45">
        <v>177</v>
      </c>
    </row>
    <row r="14" spans="1:14" ht="15" customHeight="1">
      <c r="A14" s="38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0" t="s">
        <v>2291</v>
      </c>
      <c r="L14" s="43" t="s">
        <v>2292</v>
      </c>
      <c r="M14" s="44">
        <v>160.22399999999999</v>
      </c>
      <c r="N14" s="45">
        <v>181</v>
      </c>
    </row>
    <row r="15" spans="1:14" ht="15" customHeight="1">
      <c r="A15" s="38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0" t="s">
        <v>2291</v>
      </c>
      <c r="L15" s="43" t="s">
        <v>2292</v>
      </c>
      <c r="M15" s="44">
        <v>163.27500000000001</v>
      </c>
      <c r="N15" s="45">
        <v>184</v>
      </c>
    </row>
    <row r="16" spans="1:14" ht="15" customHeight="1">
      <c r="A16" s="38">
        <v>15</v>
      </c>
      <c r="B16" s="15">
        <v>15</v>
      </c>
      <c r="C16" s="15" t="s">
        <v>34276</v>
      </c>
      <c r="D16" s="16" t="s">
        <v>34309</v>
      </c>
      <c r="E16" s="16" t="s">
        <v>34308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0" t="s">
        <v>2291</v>
      </c>
      <c r="L16" s="43" t="s">
        <v>2292</v>
      </c>
      <c r="M16" s="44">
        <v>169.39699999999999</v>
      </c>
      <c r="N16" s="45">
        <v>191</v>
      </c>
    </row>
    <row r="17" spans="1:14" ht="15" customHeight="1">
      <c r="A17" s="38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0" t="s">
        <v>2291</v>
      </c>
      <c r="L17" s="43" t="s">
        <v>2292</v>
      </c>
      <c r="M17" s="44">
        <v>175.518</v>
      </c>
      <c r="N17" s="45">
        <v>198</v>
      </c>
    </row>
    <row r="18" spans="1:14" ht="15" customHeight="1">
      <c r="A18" s="38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0" t="s">
        <v>2291</v>
      </c>
      <c r="L18" s="43" t="s">
        <v>2292</v>
      </c>
      <c r="M18" s="44">
        <v>141.85900000000001</v>
      </c>
      <c r="N18" s="45">
        <v>160</v>
      </c>
    </row>
    <row r="19" spans="1:14" ht="15" customHeight="1">
      <c r="A19" s="38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0" t="s">
        <v>2291</v>
      </c>
      <c r="L19" s="43" t="s">
        <v>2292</v>
      </c>
      <c r="M19" s="44">
        <v>147.97999999999999</v>
      </c>
      <c r="N19" s="45">
        <v>167</v>
      </c>
    </row>
    <row r="20" spans="1:14" ht="15" customHeight="1">
      <c r="A20" s="38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0" t="s">
        <v>2291</v>
      </c>
      <c r="L20" s="43" t="s">
        <v>2292</v>
      </c>
      <c r="M20" s="44">
        <v>154.102</v>
      </c>
      <c r="N20" s="45">
        <v>174</v>
      </c>
    </row>
    <row r="21" spans="1:14" ht="15" customHeight="1">
      <c r="A21" s="38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0" t="s">
        <v>2291</v>
      </c>
      <c r="L21" s="43" t="s">
        <v>2292</v>
      </c>
      <c r="M21" s="44">
        <v>160.22399999999999</v>
      </c>
      <c r="N21" s="45">
        <v>181</v>
      </c>
    </row>
    <row r="22" spans="1:14" ht="15" customHeight="1">
      <c r="A22" s="38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0" t="s">
        <v>2291</v>
      </c>
      <c r="L22" s="43" t="s">
        <v>2292</v>
      </c>
      <c r="M22" s="44">
        <v>163.27500000000001</v>
      </c>
      <c r="N22" s="45">
        <v>184</v>
      </c>
    </row>
    <row r="23" spans="1:14" ht="15" customHeight="1">
      <c r="A23" s="38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0" t="s">
        <v>2291</v>
      </c>
      <c r="L23" s="43" t="s">
        <v>2292</v>
      </c>
      <c r="M23" s="44">
        <v>166.346</v>
      </c>
      <c r="N23" s="45">
        <v>187</v>
      </c>
    </row>
    <row r="24" spans="1:14" ht="15" customHeight="1">
      <c r="A24" s="38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0" t="s">
        <v>2291</v>
      </c>
      <c r="L24" s="43" t="s">
        <v>2292</v>
      </c>
      <c r="M24" s="44">
        <v>172.447</v>
      </c>
      <c r="N24" s="45">
        <v>194</v>
      </c>
    </row>
    <row r="25" spans="1:14" ht="15" customHeight="1">
      <c r="A25" s="38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0" t="s">
        <v>2291</v>
      </c>
      <c r="L25" s="43" t="s">
        <v>2292</v>
      </c>
      <c r="M25" s="44">
        <v>178.56899999999999</v>
      </c>
      <c r="N25" s="45">
        <v>201</v>
      </c>
    </row>
    <row r="26" spans="1:14" ht="15" customHeight="1">
      <c r="A26" s="38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0" t="s">
        <v>2291</v>
      </c>
      <c r="L26" s="43" t="s">
        <v>2292</v>
      </c>
      <c r="M26" s="44">
        <v>143.90600000000001</v>
      </c>
      <c r="N26" s="45">
        <v>162</v>
      </c>
    </row>
    <row r="27" spans="1:14" ht="15" customHeight="1">
      <c r="A27" s="38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0" t="s">
        <v>2291</v>
      </c>
      <c r="L27" s="43" t="s">
        <v>2292</v>
      </c>
      <c r="M27" s="44">
        <v>150.02799999999999</v>
      </c>
      <c r="N27" s="45">
        <v>169</v>
      </c>
    </row>
    <row r="28" spans="1:14" ht="15" customHeight="1">
      <c r="A28" s="38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0" t="s">
        <v>2291</v>
      </c>
      <c r="L28" s="43" t="s">
        <v>2292</v>
      </c>
      <c r="M28" s="44">
        <v>156.149</v>
      </c>
      <c r="N28" s="45">
        <v>176</v>
      </c>
    </row>
    <row r="29" spans="1:14" ht="15" customHeight="1">
      <c r="A29" s="38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0" t="s">
        <v>2291</v>
      </c>
      <c r="L29" s="43" t="s">
        <v>2292</v>
      </c>
      <c r="M29" s="44">
        <v>162.251</v>
      </c>
      <c r="N29" s="45">
        <v>183</v>
      </c>
    </row>
    <row r="30" spans="1:14" ht="15" customHeight="1">
      <c r="A30" s="38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0" t="s">
        <v>2291</v>
      </c>
      <c r="L30" s="43" t="s">
        <v>2292</v>
      </c>
      <c r="M30" s="44">
        <v>165.322</v>
      </c>
      <c r="N30" s="45">
        <v>186</v>
      </c>
    </row>
    <row r="31" spans="1:14" ht="15" customHeight="1">
      <c r="A31" s="38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0" t="s">
        <v>2291</v>
      </c>
      <c r="L31" s="43" t="s">
        <v>2292</v>
      </c>
      <c r="M31" s="44">
        <v>168.37299999999999</v>
      </c>
      <c r="N31" s="45">
        <v>190</v>
      </c>
    </row>
    <row r="32" spans="1:14" ht="15" customHeight="1">
      <c r="A32" s="38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0" t="s">
        <v>2291</v>
      </c>
      <c r="L32" s="43" t="s">
        <v>2292</v>
      </c>
      <c r="M32" s="44">
        <v>174.495</v>
      </c>
      <c r="N32" s="45">
        <v>197</v>
      </c>
    </row>
    <row r="33" spans="1:14" ht="15" customHeight="1">
      <c r="A33" s="38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0" t="s">
        <v>2291</v>
      </c>
      <c r="L33" s="43" t="s">
        <v>2292</v>
      </c>
      <c r="M33" s="44">
        <v>180.61600000000001</v>
      </c>
      <c r="N33" s="45">
        <v>203</v>
      </c>
    </row>
    <row r="34" spans="1:14" ht="15" customHeight="1">
      <c r="A34" s="38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0" t="s">
        <v>2291</v>
      </c>
      <c r="L34" s="43" t="s">
        <v>2292</v>
      </c>
      <c r="M34" s="44">
        <v>147.97999999999999</v>
      </c>
      <c r="N34" s="45">
        <v>167</v>
      </c>
    </row>
    <row r="35" spans="1:14" ht="15" customHeight="1">
      <c r="A35" s="38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0" t="s">
        <v>2291</v>
      </c>
      <c r="L35" s="43" t="s">
        <v>2292</v>
      </c>
      <c r="M35" s="44">
        <v>154.102</v>
      </c>
      <c r="N35" s="45">
        <v>174</v>
      </c>
    </row>
    <row r="36" spans="1:14" ht="15" customHeight="1">
      <c r="A36" s="38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0" t="s">
        <v>2291</v>
      </c>
      <c r="L36" s="43" t="s">
        <v>2292</v>
      </c>
      <c r="M36" s="44">
        <v>160.22399999999999</v>
      </c>
      <c r="N36" s="45">
        <v>181</v>
      </c>
    </row>
    <row r="37" spans="1:14" ht="15" customHeight="1">
      <c r="A37" s="38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0" t="s">
        <v>2291</v>
      </c>
      <c r="L37" s="43" t="s">
        <v>2292</v>
      </c>
      <c r="M37" s="44">
        <v>166.346</v>
      </c>
      <c r="N37" s="45">
        <v>187</v>
      </c>
    </row>
    <row r="38" spans="1:14" ht="15" customHeight="1">
      <c r="A38" s="38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0" t="s">
        <v>2291</v>
      </c>
      <c r="L38" s="43" t="s">
        <v>2292</v>
      </c>
      <c r="M38" s="44">
        <v>169.39699999999999</v>
      </c>
      <c r="N38" s="45">
        <v>191</v>
      </c>
    </row>
    <row r="39" spans="1:14" ht="15" customHeight="1">
      <c r="A39" s="38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0" t="s">
        <v>2291</v>
      </c>
      <c r="L39" s="43" t="s">
        <v>2292</v>
      </c>
      <c r="M39" s="44">
        <v>172.447</v>
      </c>
      <c r="N39" s="45">
        <v>194</v>
      </c>
    </row>
    <row r="40" spans="1:14" ht="15" customHeight="1">
      <c r="A40" s="38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0" t="s">
        <v>2291</v>
      </c>
      <c r="L40" s="43" t="s">
        <v>2292</v>
      </c>
      <c r="M40" s="44">
        <v>178.56899999999999</v>
      </c>
      <c r="N40" s="45">
        <v>201</v>
      </c>
    </row>
    <row r="41" spans="1:14" ht="15" customHeight="1">
      <c r="A41" s="38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0" t="s">
        <v>2291</v>
      </c>
      <c r="L41" s="43" t="s">
        <v>2292</v>
      </c>
      <c r="M41" s="44">
        <v>184.691</v>
      </c>
      <c r="N41" s="45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E15" sqref="E1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42578125" bestFit="1" customWidth="1"/>
    <col min="19" max="19" width="5.28515625" bestFit="1" customWidth="1"/>
    <col min="20" max="20" width="8.42578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8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8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18712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8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8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8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8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0.92</v>
      </c>
      <c r="U8" s="16" t="s">
        <v>2292</v>
      </c>
      <c r="V8" s="16" t="s">
        <v>2276</v>
      </c>
      <c r="W8" s="16" t="s">
        <v>2295</v>
      </c>
    </row>
    <row r="9" spans="1:23">
      <c r="A9" s="38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8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8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8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18712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8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1964</v>
      </c>
      <c r="R13" s="35" t="s">
        <v>1965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8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8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2232</v>
      </c>
      <c r="R15" s="35" t="s">
        <v>2233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8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18738</v>
      </c>
      <c r="R16" s="35" t="s">
        <v>34277</v>
      </c>
      <c r="S16" s="35" t="s">
        <v>192</v>
      </c>
      <c r="T16" s="36">
        <v>0.92</v>
      </c>
      <c r="U16" s="16" t="s">
        <v>2292</v>
      </c>
      <c r="V16" s="16" t="s">
        <v>2276</v>
      </c>
      <c r="W16" s="16" t="s">
        <v>2295</v>
      </c>
    </row>
    <row r="17" spans="1:23">
      <c r="A17" s="38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8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8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8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18712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8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1964</v>
      </c>
      <c r="R21" s="35" t="s">
        <v>1965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8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8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2232</v>
      </c>
      <c r="R23" s="35" t="s">
        <v>2233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8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18738</v>
      </c>
      <c r="R24" s="35" t="s">
        <v>34277</v>
      </c>
      <c r="S24" s="35" t="s">
        <v>192</v>
      </c>
      <c r="T24" s="36">
        <v>0.92</v>
      </c>
      <c r="U24" s="16" t="s">
        <v>2292</v>
      </c>
      <c r="V24" s="16" t="s">
        <v>2276</v>
      </c>
      <c r="W24" s="16" t="s">
        <v>2295</v>
      </c>
    </row>
    <row r="25" spans="1:23">
      <c r="A25" s="38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8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8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8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18712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8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1964</v>
      </c>
      <c r="R29" s="35" t="s">
        <v>1965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8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8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2232</v>
      </c>
      <c r="R31" s="35" t="s">
        <v>2233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8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18738</v>
      </c>
      <c r="R32" s="35" t="s">
        <v>34277</v>
      </c>
      <c r="S32" s="35" t="s">
        <v>192</v>
      </c>
      <c r="T32" s="36">
        <v>0.92</v>
      </c>
      <c r="U32" s="16" t="s">
        <v>2292</v>
      </c>
      <c r="V32" s="16" t="s">
        <v>2276</v>
      </c>
      <c r="W32" s="16" t="s">
        <v>2295</v>
      </c>
    </row>
    <row r="33" spans="1:23">
      <c r="A33" s="38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8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8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8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18712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8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1964</v>
      </c>
      <c r="R37" s="35" t="s">
        <v>1965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8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8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2232</v>
      </c>
      <c r="R39" s="35" t="s">
        <v>2233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8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18738</v>
      </c>
      <c r="R40" s="35" t="s">
        <v>34277</v>
      </c>
      <c r="S40" s="35" t="s">
        <v>192</v>
      </c>
      <c r="T40" s="36">
        <v>0.92</v>
      </c>
      <c r="U40" s="16" t="s">
        <v>2292</v>
      </c>
      <c r="V40" s="16" t="s">
        <v>2276</v>
      </c>
      <c r="W40" s="16" t="s">
        <v>2295</v>
      </c>
    </row>
    <row r="41" spans="1:23">
      <c r="A41" s="38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8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8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8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18712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8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1964</v>
      </c>
      <c r="R45" s="35" t="s">
        <v>1965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8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8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2232</v>
      </c>
      <c r="R47" s="35" t="s">
        <v>2233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8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18738</v>
      </c>
      <c r="R48" s="35" t="s">
        <v>34277</v>
      </c>
      <c r="S48" s="35" t="s">
        <v>192</v>
      </c>
      <c r="T48" s="36">
        <v>0.92</v>
      </c>
      <c r="U48" s="16" t="s">
        <v>2292</v>
      </c>
      <c r="V48" s="16" t="s">
        <v>2276</v>
      </c>
      <c r="W48" s="16" t="s">
        <v>2295</v>
      </c>
    </row>
    <row r="49" spans="1:23">
      <c r="A49" s="38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8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8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8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18712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8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1964</v>
      </c>
      <c r="R53" s="35" t="s">
        <v>1965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8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8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2232</v>
      </c>
      <c r="R55" s="35" t="s">
        <v>2233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8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18738</v>
      </c>
      <c r="R56" s="35" t="s">
        <v>34277</v>
      </c>
      <c r="S56" s="35" t="s">
        <v>192</v>
      </c>
      <c r="T56" s="36">
        <v>0.92</v>
      </c>
      <c r="U56" s="16" t="s">
        <v>2292</v>
      </c>
      <c r="V56" s="16" t="s">
        <v>2276</v>
      </c>
      <c r="W56" s="16" t="s">
        <v>2295</v>
      </c>
    </row>
    <row r="57" spans="1:23">
      <c r="A57" s="38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8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8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8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18712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8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1964</v>
      </c>
      <c r="R61" s="35" t="s">
        <v>1965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8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8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2232</v>
      </c>
      <c r="R63" s="35" t="s">
        <v>2233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8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18738</v>
      </c>
      <c r="R64" s="35" t="s">
        <v>34277</v>
      </c>
      <c r="S64" s="35" t="s">
        <v>192</v>
      </c>
      <c r="T64" s="36">
        <v>0.92</v>
      </c>
      <c r="U64" s="16" t="s">
        <v>2292</v>
      </c>
      <c r="V64" s="16" t="s">
        <v>2276</v>
      </c>
      <c r="W64" s="16" t="s">
        <v>2295</v>
      </c>
    </row>
    <row r="65" spans="1:23">
      <c r="A65" s="38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8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8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8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18712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8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1964</v>
      </c>
      <c r="R69" s="35" t="s">
        <v>1965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8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8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2232</v>
      </c>
      <c r="R71" s="35" t="s">
        <v>2233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8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18738</v>
      </c>
      <c r="R72" s="35" t="s">
        <v>34277</v>
      </c>
      <c r="S72" s="35" t="s">
        <v>192</v>
      </c>
      <c r="T72" s="36">
        <v>0.92</v>
      </c>
      <c r="U72" s="16" t="s">
        <v>2292</v>
      </c>
      <c r="V72" s="16" t="s">
        <v>2276</v>
      </c>
      <c r="W72" s="16" t="s">
        <v>2295</v>
      </c>
    </row>
    <row r="73" spans="1:23">
      <c r="A73" s="38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8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8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8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18712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8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8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8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8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0.92</v>
      </c>
      <c r="U80" s="16" t="s">
        <v>2292</v>
      </c>
      <c r="V80" s="16" t="s">
        <v>2276</v>
      </c>
      <c r="W80" s="16" t="s">
        <v>2295</v>
      </c>
    </row>
    <row r="81" spans="1:23">
      <c r="A81" s="38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8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8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8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18712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8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1964</v>
      </c>
      <c r="R85" s="35" t="s">
        <v>1965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8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8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2232</v>
      </c>
      <c r="R87" s="35" t="s">
        <v>2233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8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18738</v>
      </c>
      <c r="R88" s="35" t="s">
        <v>34277</v>
      </c>
      <c r="S88" s="35" t="s">
        <v>192</v>
      </c>
      <c r="T88" s="36">
        <v>0.92</v>
      </c>
      <c r="U88" s="16" t="s">
        <v>2292</v>
      </c>
      <c r="V88" s="16" t="s">
        <v>2276</v>
      </c>
      <c r="W88" s="16" t="s">
        <v>2295</v>
      </c>
    </row>
    <row r="89" spans="1:23">
      <c r="A89" s="38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8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8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8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18712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8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1964</v>
      </c>
      <c r="R93" s="35" t="s">
        <v>1965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8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8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2232</v>
      </c>
      <c r="R95" s="35" t="s">
        <v>2233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8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18738</v>
      </c>
      <c r="R96" s="35" t="s">
        <v>34277</v>
      </c>
      <c r="S96" s="35" t="s">
        <v>192</v>
      </c>
      <c r="T96" s="36">
        <v>0.92</v>
      </c>
      <c r="U96" s="16" t="s">
        <v>2292</v>
      </c>
      <c r="V96" s="16" t="s">
        <v>2276</v>
      </c>
      <c r="W96" s="16" t="s">
        <v>2295</v>
      </c>
    </row>
    <row r="97" spans="1:23">
      <c r="A97" s="38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8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8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8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18712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8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1964</v>
      </c>
      <c r="R101" s="35" t="s">
        <v>1965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8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8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2232</v>
      </c>
      <c r="R103" s="35" t="s">
        <v>2233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8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18738</v>
      </c>
      <c r="R104" s="35" t="s">
        <v>34277</v>
      </c>
      <c r="S104" s="35" t="s">
        <v>192</v>
      </c>
      <c r="T104" s="36">
        <v>0.92</v>
      </c>
      <c r="U104" s="16" t="s">
        <v>2292</v>
      </c>
      <c r="V104" s="16" t="s">
        <v>2276</v>
      </c>
      <c r="W104" s="16" t="s">
        <v>2295</v>
      </c>
    </row>
    <row r="105" spans="1:23">
      <c r="A105" s="38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8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8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8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18712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8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1964</v>
      </c>
      <c r="R109" s="35" t="s">
        <v>1965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8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8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2232</v>
      </c>
      <c r="R111" s="35" t="s">
        <v>2233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8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18738</v>
      </c>
      <c r="R112" s="35" t="s">
        <v>34277</v>
      </c>
      <c r="S112" s="35" t="s">
        <v>192</v>
      </c>
      <c r="T112" s="36">
        <v>0.92</v>
      </c>
      <c r="U112" s="16" t="s">
        <v>2292</v>
      </c>
      <c r="V112" s="16" t="s">
        <v>2276</v>
      </c>
      <c r="W112" s="16" t="s">
        <v>2295</v>
      </c>
    </row>
    <row r="113" spans="1:23">
      <c r="A113" s="38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8">
        <v>113</v>
      </c>
      <c r="B114" s="15">
        <v>15</v>
      </c>
      <c r="C114" s="15" t="s">
        <v>34276</v>
      </c>
      <c r="D114" s="16" t="s">
        <v>34309</v>
      </c>
      <c r="E114" s="16" t="s">
        <v>34308</v>
      </c>
      <c r="F114" s="16" t="s">
        <v>34309</v>
      </c>
      <c r="G114" s="16" t="s">
        <v>34308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8">
        <v>114</v>
      </c>
      <c r="B115" s="15">
        <v>15</v>
      </c>
      <c r="C115" s="15" t="s">
        <v>34276</v>
      </c>
      <c r="D115" s="16" t="s">
        <v>34309</v>
      </c>
      <c r="E115" s="16" t="s">
        <v>34308</v>
      </c>
      <c r="F115" s="16" t="s">
        <v>34309</v>
      </c>
      <c r="G115" s="16" t="s">
        <v>34308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8">
        <v>115</v>
      </c>
      <c r="B116" s="15">
        <v>15</v>
      </c>
      <c r="C116" s="15" t="s">
        <v>34276</v>
      </c>
      <c r="D116" s="16" t="s">
        <v>34309</v>
      </c>
      <c r="E116" s="16" t="s">
        <v>34308</v>
      </c>
      <c r="F116" s="16" t="s">
        <v>34309</v>
      </c>
      <c r="G116" s="16" t="s">
        <v>34308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18712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8">
        <v>116</v>
      </c>
      <c r="B117" s="15">
        <v>15</v>
      </c>
      <c r="C117" s="15" t="s">
        <v>34276</v>
      </c>
      <c r="D117" s="16" t="s">
        <v>34309</v>
      </c>
      <c r="E117" s="16" t="s">
        <v>34308</v>
      </c>
      <c r="F117" s="16" t="s">
        <v>34309</v>
      </c>
      <c r="G117" s="16" t="s">
        <v>34308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1964</v>
      </c>
      <c r="R117" s="35" t="s">
        <v>1965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8">
        <v>117</v>
      </c>
      <c r="B118" s="15">
        <v>15</v>
      </c>
      <c r="C118" s="15" t="s">
        <v>34276</v>
      </c>
      <c r="D118" s="16" t="s">
        <v>34309</v>
      </c>
      <c r="E118" s="16" t="s">
        <v>34308</v>
      </c>
      <c r="F118" s="16" t="s">
        <v>34309</v>
      </c>
      <c r="G118" s="16" t="s">
        <v>34308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8">
        <v>118</v>
      </c>
      <c r="B119" s="15">
        <v>15</v>
      </c>
      <c r="C119" s="15" t="s">
        <v>34276</v>
      </c>
      <c r="D119" s="16" t="s">
        <v>34309</v>
      </c>
      <c r="E119" s="16" t="s">
        <v>34308</v>
      </c>
      <c r="F119" s="16" t="s">
        <v>34309</v>
      </c>
      <c r="G119" s="16" t="s">
        <v>34308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2232</v>
      </c>
      <c r="R119" s="35" t="s">
        <v>2233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8">
        <v>119</v>
      </c>
      <c r="B120" s="15">
        <v>15</v>
      </c>
      <c r="C120" s="15" t="s">
        <v>34276</v>
      </c>
      <c r="D120" s="16" t="s">
        <v>34309</v>
      </c>
      <c r="E120" s="16" t="s">
        <v>34308</v>
      </c>
      <c r="F120" s="16" t="s">
        <v>34309</v>
      </c>
      <c r="G120" s="16" t="s">
        <v>34308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18738</v>
      </c>
      <c r="R120" s="35" t="s">
        <v>34277</v>
      </c>
      <c r="S120" s="35" t="s">
        <v>192</v>
      </c>
      <c r="T120" s="36">
        <v>0.92</v>
      </c>
      <c r="U120" s="16" t="s">
        <v>2292</v>
      </c>
      <c r="V120" s="16" t="s">
        <v>2276</v>
      </c>
      <c r="W120" s="16" t="s">
        <v>2295</v>
      </c>
    </row>
    <row r="121" spans="1:23">
      <c r="A121" s="38">
        <v>120</v>
      </c>
      <c r="B121" s="15">
        <v>15</v>
      </c>
      <c r="C121" s="15" t="s">
        <v>34276</v>
      </c>
      <c r="D121" s="16" t="s">
        <v>34309</v>
      </c>
      <c r="E121" s="16" t="s">
        <v>34308</v>
      </c>
      <c r="F121" s="16" t="s">
        <v>34309</v>
      </c>
      <c r="G121" s="16" t="s">
        <v>34308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8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8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8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18712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8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1964</v>
      </c>
      <c r="R125" s="35" t="s">
        <v>1965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8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8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2232</v>
      </c>
      <c r="R127" s="35" t="s">
        <v>2233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8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18738</v>
      </c>
      <c r="R128" s="35" t="s">
        <v>34277</v>
      </c>
      <c r="S128" s="35" t="s">
        <v>192</v>
      </c>
      <c r="T128" s="36">
        <v>0.92</v>
      </c>
      <c r="U128" s="16" t="s">
        <v>2292</v>
      </c>
      <c r="V128" s="16" t="s">
        <v>2276</v>
      </c>
      <c r="W128" s="16" t="s">
        <v>2295</v>
      </c>
    </row>
    <row r="129" spans="1:23">
      <c r="A129" s="38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8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8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8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18712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8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1964</v>
      </c>
      <c r="R133" s="35" t="s">
        <v>1965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8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8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2232</v>
      </c>
      <c r="R135" s="35" t="s">
        <v>2233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8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18738</v>
      </c>
      <c r="R136" s="35" t="s">
        <v>34277</v>
      </c>
      <c r="S136" s="35" t="s">
        <v>192</v>
      </c>
      <c r="T136" s="36">
        <v>0.92</v>
      </c>
      <c r="U136" s="16" t="s">
        <v>2292</v>
      </c>
      <c r="V136" s="16" t="s">
        <v>2276</v>
      </c>
      <c r="W136" s="16" t="s">
        <v>2295</v>
      </c>
    </row>
    <row r="137" spans="1:23">
      <c r="A137" s="38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8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8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8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18712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8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1964</v>
      </c>
      <c r="R141" s="35" t="s">
        <v>1965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8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8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2232</v>
      </c>
      <c r="R143" s="35" t="s">
        <v>2233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8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18738</v>
      </c>
      <c r="R144" s="35" t="s">
        <v>34277</v>
      </c>
      <c r="S144" s="35" t="s">
        <v>192</v>
      </c>
      <c r="T144" s="36">
        <v>0.92</v>
      </c>
      <c r="U144" s="16" t="s">
        <v>2292</v>
      </c>
      <c r="V144" s="16" t="s">
        <v>2276</v>
      </c>
      <c r="W144" s="16" t="s">
        <v>2295</v>
      </c>
    </row>
    <row r="145" spans="1:23">
      <c r="A145" s="38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8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8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8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18712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8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8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8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8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0.92</v>
      </c>
      <c r="U152" s="16" t="s">
        <v>2292</v>
      </c>
      <c r="V152" s="16" t="s">
        <v>2276</v>
      </c>
      <c r="W152" s="16" t="s">
        <v>2295</v>
      </c>
    </row>
    <row r="153" spans="1:23">
      <c r="A153" s="38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8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8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8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18712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8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1964</v>
      </c>
      <c r="R157" s="35" t="s">
        <v>1965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8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8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2232</v>
      </c>
      <c r="R159" s="35" t="s">
        <v>2233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8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18738</v>
      </c>
      <c r="R160" s="35" t="s">
        <v>34277</v>
      </c>
      <c r="S160" s="35" t="s">
        <v>192</v>
      </c>
      <c r="T160" s="36">
        <v>0.92</v>
      </c>
      <c r="U160" s="16" t="s">
        <v>2292</v>
      </c>
      <c r="V160" s="16" t="s">
        <v>2276</v>
      </c>
      <c r="W160" s="16" t="s">
        <v>2295</v>
      </c>
    </row>
    <row r="161" spans="1:23">
      <c r="A161" s="38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8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8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8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18712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8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1964</v>
      </c>
      <c r="R165" s="35" t="s">
        <v>1965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8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8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2232</v>
      </c>
      <c r="R167" s="35" t="s">
        <v>2233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8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18738</v>
      </c>
      <c r="R168" s="35" t="s">
        <v>34277</v>
      </c>
      <c r="S168" s="35" t="s">
        <v>192</v>
      </c>
      <c r="T168" s="36">
        <v>0.92</v>
      </c>
      <c r="U168" s="16" t="s">
        <v>2292</v>
      </c>
      <c r="V168" s="16" t="s">
        <v>2276</v>
      </c>
      <c r="W168" s="16" t="s">
        <v>2295</v>
      </c>
    </row>
    <row r="169" spans="1:23">
      <c r="A169" s="38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8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8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8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18712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8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1964</v>
      </c>
      <c r="R173" s="35" t="s">
        <v>1965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8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8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2232</v>
      </c>
      <c r="R175" s="35" t="s">
        <v>2233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8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18738</v>
      </c>
      <c r="R176" s="35" t="s">
        <v>34277</v>
      </c>
      <c r="S176" s="35" t="s">
        <v>192</v>
      </c>
      <c r="T176" s="36">
        <v>0.92</v>
      </c>
      <c r="U176" s="16" t="s">
        <v>2292</v>
      </c>
      <c r="V176" s="16" t="s">
        <v>2276</v>
      </c>
      <c r="W176" s="16" t="s">
        <v>2295</v>
      </c>
    </row>
    <row r="177" spans="1:23">
      <c r="A177" s="38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8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8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8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18712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8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1964</v>
      </c>
      <c r="R181" s="35" t="s">
        <v>1965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8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8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2232</v>
      </c>
      <c r="R183" s="35" t="s">
        <v>2233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8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18738</v>
      </c>
      <c r="R184" s="35" t="s">
        <v>34277</v>
      </c>
      <c r="S184" s="35" t="s">
        <v>192</v>
      </c>
      <c r="T184" s="36">
        <v>0.92</v>
      </c>
      <c r="U184" s="16" t="s">
        <v>2292</v>
      </c>
      <c r="V184" s="16" t="s">
        <v>2276</v>
      </c>
      <c r="W184" s="16" t="s">
        <v>2295</v>
      </c>
    </row>
    <row r="185" spans="1:23">
      <c r="A185" s="38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8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8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8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18712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8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1964</v>
      </c>
      <c r="R189" s="35" t="s">
        <v>1965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8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8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2232</v>
      </c>
      <c r="R191" s="35" t="s">
        <v>2233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8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18738</v>
      </c>
      <c r="R192" s="35" t="s">
        <v>34277</v>
      </c>
      <c r="S192" s="35" t="s">
        <v>192</v>
      </c>
      <c r="T192" s="36">
        <v>0.92</v>
      </c>
      <c r="U192" s="16" t="s">
        <v>2292</v>
      </c>
      <c r="V192" s="16" t="s">
        <v>2276</v>
      </c>
      <c r="W192" s="16" t="s">
        <v>2295</v>
      </c>
    </row>
    <row r="193" spans="1:23">
      <c r="A193" s="38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8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8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8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18712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8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1964</v>
      </c>
      <c r="R197" s="35" t="s">
        <v>1965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8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8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2232</v>
      </c>
      <c r="R199" s="35" t="s">
        <v>2233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8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18738</v>
      </c>
      <c r="R200" s="35" t="s">
        <v>34277</v>
      </c>
      <c r="S200" s="35" t="s">
        <v>192</v>
      </c>
      <c r="T200" s="36">
        <v>0.92</v>
      </c>
      <c r="U200" s="16" t="s">
        <v>2292</v>
      </c>
      <c r="V200" s="16" t="s">
        <v>2276</v>
      </c>
      <c r="W200" s="16" t="s">
        <v>2295</v>
      </c>
    </row>
    <row r="201" spans="1:23">
      <c r="A201" s="38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8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8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8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18712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8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1964</v>
      </c>
      <c r="R205" s="35" t="s">
        <v>1965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8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8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2232</v>
      </c>
      <c r="R207" s="35" t="s">
        <v>2233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8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18738</v>
      </c>
      <c r="R208" s="35" t="s">
        <v>34277</v>
      </c>
      <c r="S208" s="35" t="s">
        <v>192</v>
      </c>
      <c r="T208" s="36">
        <v>0.92</v>
      </c>
      <c r="U208" s="16" t="s">
        <v>2292</v>
      </c>
      <c r="V208" s="16" t="s">
        <v>2276</v>
      </c>
      <c r="W208" s="16" t="s">
        <v>2295</v>
      </c>
    </row>
    <row r="209" spans="1:23">
      <c r="A209" s="38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8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8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8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18712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8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1964</v>
      </c>
      <c r="R213" s="35" t="s">
        <v>1965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8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8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2232</v>
      </c>
      <c r="R215" s="35" t="s">
        <v>2233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8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18738</v>
      </c>
      <c r="R216" s="35" t="s">
        <v>34277</v>
      </c>
      <c r="S216" s="35" t="s">
        <v>192</v>
      </c>
      <c r="T216" s="36">
        <v>0.92</v>
      </c>
      <c r="U216" s="16" t="s">
        <v>2292</v>
      </c>
      <c r="V216" s="16" t="s">
        <v>2276</v>
      </c>
      <c r="W216" s="16" t="s">
        <v>2295</v>
      </c>
    </row>
    <row r="217" spans="1:23">
      <c r="A217" s="38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8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8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8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18712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8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8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8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8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0.92</v>
      </c>
      <c r="U224" s="16" t="s">
        <v>2292</v>
      </c>
      <c r="V224" s="16" t="s">
        <v>2276</v>
      </c>
      <c r="W224" s="16" t="s">
        <v>2295</v>
      </c>
    </row>
    <row r="225" spans="1:23">
      <c r="A225" s="38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8">
        <v>225</v>
      </c>
      <c r="B226" s="15">
        <v>29</v>
      </c>
      <c r="C226" s="15" t="s">
        <v>34276</v>
      </c>
      <c r="D226" s="16" t="s">
        <v>34336</v>
      </c>
      <c r="E226" s="16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8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8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18712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8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1964</v>
      </c>
      <c r="R229" s="35" t="s">
        <v>1965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8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8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2232</v>
      </c>
      <c r="R231" s="35" t="s">
        <v>2233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8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18738</v>
      </c>
      <c r="R232" s="35" t="s">
        <v>34277</v>
      </c>
      <c r="S232" s="35" t="s">
        <v>192</v>
      </c>
      <c r="T232" s="36">
        <v>0.92</v>
      </c>
      <c r="U232" s="16" t="s">
        <v>2292</v>
      </c>
      <c r="V232" s="16" t="s">
        <v>2276</v>
      </c>
      <c r="W232" s="16" t="s">
        <v>2295</v>
      </c>
    </row>
    <row r="233" spans="1:23">
      <c r="A233" s="38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8">
        <v>233</v>
      </c>
      <c r="B234" s="15">
        <v>30</v>
      </c>
      <c r="C234" s="15" t="s">
        <v>34276</v>
      </c>
      <c r="D234" s="16" t="s">
        <v>34338</v>
      </c>
      <c r="E234" s="16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8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8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18712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8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1964</v>
      </c>
      <c r="R237" s="35" t="s">
        <v>1965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8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8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2232</v>
      </c>
      <c r="R239" s="35" t="s">
        <v>2233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8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18738</v>
      </c>
      <c r="R240" s="35" t="s">
        <v>34277</v>
      </c>
      <c r="S240" s="35" t="s">
        <v>192</v>
      </c>
      <c r="T240" s="36">
        <v>0.92</v>
      </c>
      <c r="U240" s="16" t="s">
        <v>2292</v>
      </c>
      <c r="V240" s="16" t="s">
        <v>2276</v>
      </c>
      <c r="W240" s="16" t="s">
        <v>2295</v>
      </c>
    </row>
    <row r="241" spans="1:23">
      <c r="A241" s="38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8">
        <v>241</v>
      </c>
      <c r="B242" s="15">
        <v>31</v>
      </c>
      <c r="C242" s="15" t="s">
        <v>34276</v>
      </c>
      <c r="D242" s="16" t="s">
        <v>34340</v>
      </c>
      <c r="E242" s="16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8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8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18712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8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1964</v>
      </c>
      <c r="R245" s="35" t="s">
        <v>1965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8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8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2232</v>
      </c>
      <c r="R247" s="35" t="s">
        <v>2233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8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18738</v>
      </c>
      <c r="R248" s="35" t="s">
        <v>34277</v>
      </c>
      <c r="S248" s="35" t="s">
        <v>192</v>
      </c>
      <c r="T248" s="36">
        <v>0.92</v>
      </c>
      <c r="U248" s="16" t="s">
        <v>2292</v>
      </c>
      <c r="V248" s="16" t="s">
        <v>2276</v>
      </c>
      <c r="W248" s="16" t="s">
        <v>2295</v>
      </c>
    </row>
    <row r="249" spans="1:23">
      <c r="A249" s="38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8">
        <v>249</v>
      </c>
      <c r="B250" s="15">
        <v>32</v>
      </c>
      <c r="C250" s="15" t="s">
        <v>34276</v>
      </c>
      <c r="D250" s="16" t="s">
        <v>34342</v>
      </c>
      <c r="E250" s="16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8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8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18712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8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1964</v>
      </c>
      <c r="R253" s="35" t="s">
        <v>1965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8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8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2232</v>
      </c>
      <c r="R255" s="35" t="s">
        <v>2233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8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18738</v>
      </c>
      <c r="R256" s="35" t="s">
        <v>34277</v>
      </c>
      <c r="S256" s="35" t="s">
        <v>192</v>
      </c>
      <c r="T256" s="36">
        <v>0.92</v>
      </c>
      <c r="U256" s="16" t="s">
        <v>2292</v>
      </c>
      <c r="V256" s="16" t="s">
        <v>2276</v>
      </c>
      <c r="W256" s="16" t="s">
        <v>2295</v>
      </c>
    </row>
    <row r="257" spans="1:23">
      <c r="A257" s="38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8">
        <v>257</v>
      </c>
      <c r="B258" s="15">
        <v>33</v>
      </c>
      <c r="C258" s="15" t="s">
        <v>34276</v>
      </c>
      <c r="D258" s="16" t="s">
        <v>34344</v>
      </c>
      <c r="E258" s="16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8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8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18712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8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1964</v>
      </c>
      <c r="R261" s="35" t="s">
        <v>1965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8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8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2232</v>
      </c>
      <c r="R263" s="35" t="s">
        <v>2233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8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18738</v>
      </c>
      <c r="R264" s="35" t="s">
        <v>34277</v>
      </c>
      <c r="S264" s="35" t="s">
        <v>192</v>
      </c>
      <c r="T264" s="36">
        <v>0.92</v>
      </c>
      <c r="U264" s="16" t="s">
        <v>2292</v>
      </c>
      <c r="V264" s="16" t="s">
        <v>2276</v>
      </c>
      <c r="W264" s="16" t="s">
        <v>2295</v>
      </c>
    </row>
    <row r="265" spans="1:23">
      <c r="A265" s="38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8">
        <v>265</v>
      </c>
      <c r="B266" s="15">
        <v>34</v>
      </c>
      <c r="C266" s="15" t="s">
        <v>34276</v>
      </c>
      <c r="D266" s="16" t="s">
        <v>34346</v>
      </c>
      <c r="E266" s="16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8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8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18712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8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1964</v>
      </c>
      <c r="R269" s="35" t="s">
        <v>1965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8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8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2232</v>
      </c>
      <c r="R271" s="35" t="s">
        <v>2233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8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18738</v>
      </c>
      <c r="R272" s="35" t="s">
        <v>34277</v>
      </c>
      <c r="S272" s="35" t="s">
        <v>192</v>
      </c>
      <c r="T272" s="36">
        <v>0.92</v>
      </c>
      <c r="U272" s="16" t="s">
        <v>2292</v>
      </c>
      <c r="V272" s="16" t="s">
        <v>2276</v>
      </c>
      <c r="W272" s="16" t="s">
        <v>2295</v>
      </c>
    </row>
    <row r="273" spans="1:23">
      <c r="A273" s="38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8">
        <v>273</v>
      </c>
      <c r="B274" s="15">
        <v>35</v>
      </c>
      <c r="C274" s="15" t="s">
        <v>34276</v>
      </c>
      <c r="D274" s="16" t="s">
        <v>34348</v>
      </c>
      <c r="E274" s="16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8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8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18712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8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1964</v>
      </c>
      <c r="R277" s="35" t="s">
        <v>1965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8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8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2232</v>
      </c>
      <c r="R279" s="35" t="s">
        <v>2233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8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18738</v>
      </c>
      <c r="R280" s="35" t="s">
        <v>34277</v>
      </c>
      <c r="S280" s="35" t="s">
        <v>192</v>
      </c>
      <c r="T280" s="36">
        <v>0.92</v>
      </c>
      <c r="U280" s="16" t="s">
        <v>2292</v>
      </c>
      <c r="V280" s="16" t="s">
        <v>2276</v>
      </c>
      <c r="W280" s="16" t="s">
        <v>2295</v>
      </c>
    </row>
    <row r="281" spans="1:23">
      <c r="A281" s="38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8">
        <v>281</v>
      </c>
      <c r="B282" s="15">
        <v>36</v>
      </c>
      <c r="C282" s="15" t="s">
        <v>34276</v>
      </c>
      <c r="D282" s="16" t="s">
        <v>34350</v>
      </c>
      <c r="E282" s="16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8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8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18712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8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1964</v>
      </c>
      <c r="R285" s="35" t="s">
        <v>1965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8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8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2232</v>
      </c>
      <c r="R287" s="35" t="s">
        <v>2233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8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18738</v>
      </c>
      <c r="R288" s="35" t="s">
        <v>34277</v>
      </c>
      <c r="S288" s="35" t="s">
        <v>192</v>
      </c>
      <c r="T288" s="36">
        <v>0.92</v>
      </c>
      <c r="U288" s="16" t="s">
        <v>2292</v>
      </c>
      <c r="V288" s="16" t="s">
        <v>2276</v>
      </c>
      <c r="W288" s="16" t="s">
        <v>2295</v>
      </c>
    </row>
    <row r="289" spans="1:23">
      <c r="A289" s="38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8">
        <v>289</v>
      </c>
      <c r="B290" s="15">
        <v>37</v>
      </c>
      <c r="C290" s="15" t="s">
        <v>34276</v>
      </c>
      <c r="D290" s="16" t="s">
        <v>34352</v>
      </c>
      <c r="E290" s="16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8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8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18712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8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8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8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8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0.92</v>
      </c>
      <c r="U296" s="16" t="s">
        <v>2292</v>
      </c>
      <c r="V296" s="16" t="s">
        <v>2276</v>
      </c>
      <c r="W296" s="16" t="s">
        <v>2295</v>
      </c>
    </row>
    <row r="297" spans="1:23">
      <c r="A297" s="38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8">
        <v>297</v>
      </c>
      <c r="B298" s="15">
        <v>38</v>
      </c>
      <c r="C298" s="15" t="s">
        <v>34276</v>
      </c>
      <c r="D298" s="16" t="s">
        <v>34354</v>
      </c>
      <c r="E298" s="16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8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8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18712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8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1964</v>
      </c>
      <c r="R301" s="35" t="s">
        <v>1965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8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8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2232</v>
      </c>
      <c r="R303" s="35" t="s">
        <v>2233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8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18738</v>
      </c>
      <c r="R304" s="35" t="s">
        <v>34277</v>
      </c>
      <c r="S304" s="35" t="s">
        <v>192</v>
      </c>
      <c r="T304" s="36">
        <v>0.92</v>
      </c>
      <c r="U304" s="16" t="s">
        <v>2292</v>
      </c>
      <c r="V304" s="16" t="s">
        <v>2276</v>
      </c>
      <c r="W304" s="16" t="s">
        <v>2295</v>
      </c>
    </row>
    <row r="305" spans="1:23">
      <c r="A305" s="38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8">
        <v>305</v>
      </c>
      <c r="B306" s="15">
        <v>39</v>
      </c>
      <c r="C306" s="15" t="s">
        <v>34276</v>
      </c>
      <c r="D306" s="16" t="s">
        <v>34356</v>
      </c>
      <c r="E306" s="16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8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8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18712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8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1964</v>
      </c>
      <c r="R309" s="35" t="s">
        <v>1965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8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8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2232</v>
      </c>
      <c r="R311" s="35" t="s">
        <v>2233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8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18738</v>
      </c>
      <c r="R312" s="35" t="s">
        <v>34277</v>
      </c>
      <c r="S312" s="35" t="s">
        <v>192</v>
      </c>
      <c r="T312" s="36">
        <v>0.92</v>
      </c>
      <c r="U312" s="16" t="s">
        <v>2292</v>
      </c>
      <c r="V312" s="16" t="s">
        <v>2276</v>
      </c>
      <c r="W312" s="16" t="s">
        <v>2295</v>
      </c>
    </row>
    <row r="313" spans="1:23">
      <c r="A313" s="38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8">
        <v>313</v>
      </c>
      <c r="B314" s="15">
        <v>40</v>
      </c>
      <c r="C314" s="15" t="s">
        <v>34276</v>
      </c>
      <c r="D314" s="16" t="s">
        <v>34358</v>
      </c>
      <c r="E314" s="16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8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8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18712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8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1964</v>
      </c>
      <c r="R317" s="35" t="s">
        <v>1965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8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8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2232</v>
      </c>
      <c r="R319" s="35" t="s">
        <v>2233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8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18738</v>
      </c>
      <c r="R320" s="35" t="s">
        <v>34277</v>
      </c>
      <c r="S320" s="35" t="s">
        <v>192</v>
      </c>
      <c r="T320" s="36">
        <v>0.92</v>
      </c>
      <c r="U320" s="16" t="s">
        <v>2292</v>
      </c>
      <c r="V320" s="16" t="s">
        <v>2276</v>
      </c>
      <c r="W320" s="16" t="s">
        <v>2295</v>
      </c>
    </row>
    <row r="321" spans="1:23">
      <c r="A321" s="38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2024-03-29T05:17:51Z</dcterms:modified>
</cp:coreProperties>
</file>