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H358" i="2" s="1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AH353" i="2" s="1"/>
  <c r="AA353" i="2"/>
  <c r="X353" i="2"/>
  <c r="Z353" i="2" s="1"/>
  <c r="AC353" i="2" s="1"/>
  <c r="AC354" i="2" s="1"/>
  <c r="AC355" i="2" s="1"/>
  <c r="AC356" i="2" s="1"/>
  <c r="AC357" i="2" s="1"/>
  <c r="AC358" i="2" s="1"/>
  <c r="AC359" i="2" s="1"/>
  <c r="AC360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H349" i="2" s="1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D346" i="2" s="1"/>
  <c r="X346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AA344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H336" i="2" s="1"/>
  <c r="AF336" i="2"/>
  <c r="E336" i="2"/>
  <c r="E337" i="2" s="1"/>
  <c r="E338" i="2" s="1"/>
  <c r="E339" i="2" s="1"/>
  <c r="E340" i="2" s="1"/>
  <c r="E341" i="2" s="1"/>
  <c r="E342" i="2" s="1"/>
  <c r="D336" i="2"/>
  <c r="D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AA335" i="2"/>
  <c r="X335" i="2"/>
  <c r="Y335" i="2" s="1"/>
  <c r="AB335" i="2" s="1"/>
  <c r="AB336" i="2" s="1"/>
  <c r="AB337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H333" i="2" s="1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X327" i="2" s="1"/>
  <c r="Y327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H321" i="2" s="1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Z317" i="2" s="1"/>
  <c r="AC317" i="2" s="1"/>
  <c r="AC318" i="2" s="1"/>
  <c r="AC319" i="2" s="1"/>
  <c r="AC320" i="2" s="1"/>
  <c r="AC321" i="2" s="1"/>
  <c r="AC322" i="2" s="1"/>
  <c r="AC323" i="2" s="1"/>
  <c r="AC324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H313" i="2" s="1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AH308" i="2" s="1"/>
  <c r="AA308" i="2"/>
  <c r="Y308" i="2"/>
  <c r="AB308" i="2" s="1"/>
  <c r="AB309" i="2" s="1"/>
  <c r="AB310" i="2" s="1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H303" i="2" s="1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Y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Z299" i="2" s="1"/>
  <c r="AC299" i="2" s="1"/>
  <c r="AC300" i="2" s="1"/>
  <c r="AC301" i="2" s="1"/>
  <c r="AC302" i="2" s="1"/>
  <c r="AC303" i="2" s="1"/>
  <c r="AC304" i="2" s="1"/>
  <c r="AC305" i="2" s="1"/>
  <c r="AC306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H296" i="2" s="1"/>
  <c r="AG295" i="2"/>
  <c r="AF295" i="2"/>
  <c r="AG294" i="2"/>
  <c r="AF294" i="2"/>
  <c r="AH294" i="2" s="1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X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H279" i="2" s="1"/>
  <c r="AG278" i="2"/>
  <c r="AF278" i="2"/>
  <c r="AG277" i="2"/>
  <c r="AF277" i="2"/>
  <c r="AG276" i="2"/>
  <c r="AF276" i="2"/>
  <c r="AH276" i="2" s="1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D275" i="2" s="1"/>
  <c r="X275" i="2" s="1"/>
  <c r="Z275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H267" i="2" s="1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AH263" i="2" s="1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H258" i="2" s="1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D257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H249" i="2" s="1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Y245" i="2" s="1"/>
  <c r="AB245" i="2" s="1"/>
  <c r="AB246" i="2" s="1"/>
  <c r="AB247" i="2" s="1"/>
  <c r="AB248" i="2" s="1"/>
  <c r="AB249" i="2" s="1"/>
  <c r="AB250" i="2" s="1"/>
  <c r="AB251" i="2" s="1"/>
  <c r="AB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X237" i="2" s="1"/>
  <c r="AA237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H230" i="2" s="1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Y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AH227" i="2" s="1"/>
  <c r="X227" i="2"/>
  <c r="Z227" i="2" s="1"/>
  <c r="AC227" i="2" s="1"/>
  <c r="AC228" i="2" s="1"/>
  <c r="AC229" i="2" s="1"/>
  <c r="AC230" i="2" s="1"/>
  <c r="AC231" i="2" s="1"/>
  <c r="AC232" i="2" s="1"/>
  <c r="AC233" i="2" s="1"/>
  <c r="AC234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H225" i="2" s="1"/>
  <c r="AF225" i="2"/>
  <c r="AG224" i="2"/>
  <c r="AF224" i="2"/>
  <c r="AG223" i="2"/>
  <c r="AH223" i="2" s="1"/>
  <c r="AF223" i="2"/>
  <c r="AG222" i="2"/>
  <c r="AF222" i="2"/>
  <c r="AG221" i="2"/>
  <c r="AF221" i="2"/>
  <c r="AD221" i="2"/>
  <c r="AG220" i="2"/>
  <c r="C220" i="2"/>
  <c r="C221" i="2" s="1"/>
  <c r="C222" i="2" s="1"/>
  <c r="C223" i="2" s="1"/>
  <c r="C224" i="2" s="1"/>
  <c r="C225" i="2" s="1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C219" i="2"/>
  <c r="B219" i="2"/>
  <c r="B220" i="2" s="1"/>
  <c r="B221" i="2" s="1"/>
  <c r="B222" i="2" s="1"/>
  <c r="B223" i="2" s="1"/>
  <c r="B224" i="2" s="1"/>
  <c r="B225" i="2" s="1"/>
  <c r="AG218" i="2"/>
  <c r="AF218" i="2"/>
  <c r="X218" i="2"/>
  <c r="Y218" i="2" s="1"/>
  <c r="AB218" i="2" s="1"/>
  <c r="AB219" i="2" s="1"/>
  <c r="AB220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X210" i="2" s="1"/>
  <c r="AA210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D203" i="2" s="1"/>
  <c r="X203" i="2" s="1"/>
  <c r="AA203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AH200" i="2" s="1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Y191" i="2" s="1"/>
  <c r="AB191" i="2" s="1"/>
  <c r="AB192" i="2" s="1"/>
  <c r="AB193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H188" i="2" s="1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X183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Y182" i="2" s="1"/>
  <c r="AB182" i="2" s="1"/>
  <c r="AB183" i="2" s="1"/>
  <c r="AB184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H170" i="2" s="1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H159" i="2" s="1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D150" i="2" s="1"/>
  <c r="X150" i="2" s="1"/>
  <c r="AA150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E139" i="2"/>
  <c r="E140" i="2" s="1"/>
  <c r="E141" i="2" s="1"/>
  <c r="E142" i="2" s="1"/>
  <c r="E143" i="2" s="1"/>
  <c r="E144" i="2" s="1"/>
  <c r="AG138" i="2"/>
  <c r="AF138" i="2"/>
  <c r="E138" i="2"/>
  <c r="D138" i="2"/>
  <c r="D139" i="2" s="1"/>
  <c r="D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AH128" i="2" s="1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AH120" i="2" s="1"/>
  <c r="E120" i="2"/>
  <c r="E121" i="2" s="1"/>
  <c r="E122" i="2" s="1"/>
  <c r="E123" i="2" s="1"/>
  <c r="E124" i="2" s="1"/>
  <c r="E125" i="2" s="1"/>
  <c r="E126" i="2" s="1"/>
  <c r="D120" i="2"/>
  <c r="D121" i="2" s="1"/>
  <c r="D122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AH119" i="2" s="1"/>
  <c r="X119" i="2"/>
  <c r="AA119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H115" i="2" s="1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AA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H106" i="2" s="1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X103" i="2" s="1"/>
  <c r="Z103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X93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H78" i="2" s="1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H60" i="2" s="1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H34" i="2" s="1"/>
  <c r="AH33" i="2"/>
  <c r="AG33" i="2"/>
  <c r="AF33" i="2"/>
  <c r="AG32" i="2"/>
  <c r="AF32" i="2"/>
  <c r="AH32" i="2" s="1"/>
  <c r="AD32" i="2"/>
  <c r="AG31" i="2"/>
  <c r="AG30" i="2"/>
  <c r="AF30" i="2"/>
  <c r="AH30" i="2" s="1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AH29" i="2" s="1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AH21" i="2" s="1"/>
  <c r="E21" i="2"/>
  <c r="E22" i="2" s="1"/>
  <c r="E23" i="2" s="1"/>
  <c r="E24" i="2" s="1"/>
  <c r="E25" i="2" s="1"/>
  <c r="E26" i="2" s="1"/>
  <c r="E27" i="2" s="1"/>
  <c r="D21" i="2"/>
  <c r="D22" i="2" s="1"/>
  <c r="X22" i="2" s="1"/>
  <c r="Z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H16" i="2" s="1"/>
  <c r="AG15" i="2"/>
  <c r="AH15" i="2" s="1"/>
  <c r="AF15" i="2"/>
  <c r="AG14" i="2"/>
  <c r="AF14" i="2"/>
  <c r="AH14" i="2" s="1"/>
  <c r="AD14" i="2"/>
  <c r="AG13" i="2"/>
  <c r="AG12" i="2"/>
  <c r="AF12" i="2"/>
  <c r="AH12" i="2" s="1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89" i="2" l="1"/>
  <c r="AH183" i="2"/>
  <c r="AH189" i="2"/>
  <c r="AA191" i="2"/>
  <c r="AH192" i="2"/>
  <c r="AH246" i="2"/>
  <c r="AH252" i="2"/>
  <c r="AA254" i="2"/>
  <c r="AH255" i="2"/>
  <c r="AH259" i="2"/>
  <c r="AH17" i="2"/>
  <c r="AH62" i="2"/>
  <c r="AH71" i="2"/>
  <c r="AH95" i="2"/>
  <c r="AH97" i="2"/>
  <c r="AH99" i="2"/>
  <c r="AH117" i="2"/>
  <c r="AH143" i="2"/>
  <c r="AH147" i="2"/>
  <c r="AH160" i="2"/>
  <c r="AH162" i="2"/>
  <c r="AH165" i="2"/>
  <c r="AH171" i="2"/>
  <c r="Y173" i="2"/>
  <c r="AB173" i="2" s="1"/>
  <c r="AB174" i="2" s="1"/>
  <c r="AB175" i="2" s="1"/>
  <c r="AH174" i="2"/>
  <c r="AH209" i="2"/>
  <c r="AH239" i="2"/>
  <c r="AH243" i="2"/>
  <c r="AH299" i="2"/>
  <c r="AH11" i="2"/>
  <c r="AH44" i="2"/>
  <c r="AH63" i="2"/>
  <c r="AH105" i="2"/>
  <c r="AH116" i="2"/>
  <c r="AH125" i="2"/>
  <c r="AH131" i="2"/>
  <c r="AH135" i="2"/>
  <c r="AH164" i="2"/>
  <c r="AH206" i="2"/>
  <c r="AH270" i="2"/>
  <c r="AH52" i="2"/>
  <c r="AH54" i="2"/>
  <c r="AA56" i="2"/>
  <c r="Y119" i="2"/>
  <c r="AB119" i="2" s="1"/>
  <c r="AB120" i="2" s="1"/>
  <c r="AB121" i="2" s="1"/>
  <c r="AB122" i="2" s="1"/>
  <c r="AB123" i="2" s="1"/>
  <c r="AB124" i="2" s="1"/>
  <c r="AB125" i="2" s="1"/>
  <c r="AB126" i="2" s="1"/>
  <c r="AH152" i="2"/>
  <c r="AH198" i="2"/>
  <c r="Z200" i="2"/>
  <c r="AC200" i="2" s="1"/>
  <c r="AC201" i="2" s="1"/>
  <c r="AC202" i="2" s="1"/>
  <c r="AC203" i="2" s="1"/>
  <c r="AC204" i="2" s="1"/>
  <c r="AC205" i="2" s="1"/>
  <c r="AC206" i="2" s="1"/>
  <c r="AC207" i="2" s="1"/>
  <c r="AH213" i="2"/>
  <c r="AA227" i="2"/>
  <c r="AH228" i="2"/>
  <c r="AH232" i="2"/>
  <c r="X274" i="2"/>
  <c r="Y274" i="2" s="1"/>
  <c r="AA317" i="2"/>
  <c r="AH330" i="2"/>
  <c r="AH335" i="2"/>
  <c r="AH341" i="2"/>
  <c r="AH350" i="2"/>
  <c r="AH357" i="2"/>
  <c r="Y38" i="2"/>
  <c r="AB38" i="2" s="1"/>
  <c r="AB39" i="2" s="1"/>
  <c r="AB40" i="2" s="1"/>
  <c r="AH43" i="2"/>
  <c r="AH70" i="2"/>
  <c r="AH72" i="2"/>
  <c r="AA74" i="2"/>
  <c r="AH107" i="2"/>
  <c r="AH140" i="2"/>
  <c r="AH142" i="2"/>
  <c r="AH144" i="2"/>
  <c r="AA146" i="2"/>
  <c r="AH201" i="2"/>
  <c r="AH205" i="2"/>
  <c r="Z209" i="2"/>
  <c r="AC209" i="2" s="1"/>
  <c r="AC210" i="2" s="1"/>
  <c r="AC211" i="2" s="1"/>
  <c r="AC212" i="2" s="1"/>
  <c r="AC213" i="2" s="1"/>
  <c r="AC214" i="2" s="1"/>
  <c r="AC215" i="2" s="1"/>
  <c r="AC216" i="2" s="1"/>
  <c r="AH224" i="2"/>
  <c r="AH236" i="2"/>
  <c r="AH281" i="2"/>
  <c r="AH285" i="2"/>
  <c r="AH287" i="2"/>
  <c r="AH356" i="2"/>
  <c r="AH18" i="2"/>
  <c r="AH23" i="2"/>
  <c r="AH20" i="2"/>
  <c r="AH26" i="2"/>
  <c r="AH38" i="2"/>
  <c r="AH53" i="2"/>
  <c r="AH69" i="2"/>
  <c r="AH92" i="2"/>
  <c r="Y101" i="2"/>
  <c r="AB101" i="2" s="1"/>
  <c r="AB102" i="2" s="1"/>
  <c r="AB103" i="2" s="1"/>
  <c r="AH102" i="2"/>
  <c r="AH151" i="2"/>
  <c r="Z155" i="2"/>
  <c r="AC155" i="2" s="1"/>
  <c r="AC156" i="2" s="1"/>
  <c r="AC157" i="2" s="1"/>
  <c r="AC158" i="2" s="1"/>
  <c r="AC159" i="2" s="1"/>
  <c r="AC160" i="2" s="1"/>
  <c r="AC161" i="2" s="1"/>
  <c r="AC162" i="2" s="1"/>
  <c r="AH156" i="2"/>
  <c r="AH179" i="2"/>
  <c r="AH185" i="2"/>
  <c r="AH212" i="2"/>
  <c r="AH216" i="2"/>
  <c r="AH219" i="2"/>
  <c r="AH231" i="2"/>
  <c r="AH269" i="2"/>
  <c r="AH273" i="2"/>
  <c r="AH286" i="2"/>
  <c r="AH295" i="2"/>
  <c r="AH306" i="2"/>
  <c r="AH314" i="2"/>
  <c r="AH326" i="2"/>
  <c r="AH79" i="2"/>
  <c r="AH81" i="2"/>
  <c r="AA83" i="2"/>
  <c r="D94" i="2"/>
  <c r="D95" i="2" s="1"/>
  <c r="AH98" i="2"/>
  <c r="AH133" i="2"/>
  <c r="Y137" i="2"/>
  <c r="AB137" i="2" s="1"/>
  <c r="AB138" i="2" s="1"/>
  <c r="AB139" i="2" s="1"/>
  <c r="AH161" i="2"/>
  <c r="AH186" i="2"/>
  <c r="AH207" i="2"/>
  <c r="AH27" i="2"/>
  <c r="AH35" i="2"/>
  <c r="AH42" i="2"/>
  <c r="AH240" i="2"/>
  <c r="AH245" i="2"/>
  <c r="AH251" i="2"/>
  <c r="AH268" i="2"/>
  <c r="AH277" i="2"/>
  <c r="AH284" i="2"/>
  <c r="AH304" i="2"/>
  <c r="AH311" i="2"/>
  <c r="AH315" i="2"/>
  <c r="AH318" i="2"/>
  <c r="AH322" i="2"/>
  <c r="AH339" i="2"/>
  <c r="AH348" i="2"/>
  <c r="AH359" i="2"/>
  <c r="AH45" i="2"/>
  <c r="AH48" i="2"/>
  <c r="AH50" i="2"/>
  <c r="AH61" i="2"/>
  <c r="AA65" i="2"/>
  <c r="AH80" i="2"/>
  <c r="AH88" i="2"/>
  <c r="AH90" i="2"/>
  <c r="AH110" i="2"/>
  <c r="AH113" i="2"/>
  <c r="AH124" i="2"/>
  <c r="Z128" i="2"/>
  <c r="AC128" i="2" s="1"/>
  <c r="AC129" i="2" s="1"/>
  <c r="AC130" i="2" s="1"/>
  <c r="AC131" i="2" s="1"/>
  <c r="AC132" i="2" s="1"/>
  <c r="AC133" i="2" s="1"/>
  <c r="AC134" i="2" s="1"/>
  <c r="AC135" i="2" s="1"/>
  <c r="AH132" i="2"/>
  <c r="AH137" i="2"/>
  <c r="AH150" i="2"/>
  <c r="AH178" i="2"/>
  <c r="AH191" i="2"/>
  <c r="AH197" i="2"/>
  <c r="AH204" i="2"/>
  <c r="AH214" i="2"/>
  <c r="AH234" i="2"/>
  <c r="AH237" i="2"/>
  <c r="AH241" i="2"/>
  <c r="AH248" i="2"/>
  <c r="AH250" i="2"/>
  <c r="AH257" i="2"/>
  <c r="AH260" i="2"/>
  <c r="AH275" i="2"/>
  <c r="AH278" i="2"/>
  <c r="AA290" i="2"/>
  <c r="AH293" i="2"/>
  <c r="AH297" i="2"/>
  <c r="AH47" i="2"/>
  <c r="AH196" i="2"/>
  <c r="AH222" i="2"/>
  <c r="X256" i="2"/>
  <c r="AA256" i="2" s="1"/>
  <c r="AH266" i="2"/>
  <c r="AH317" i="2"/>
  <c r="AH329" i="2"/>
  <c r="AH338" i="2"/>
  <c r="AH340" i="2"/>
  <c r="AH342" i="2"/>
  <c r="AH345" i="2"/>
  <c r="AH351" i="2"/>
  <c r="AH25" i="2"/>
  <c r="AH56" i="2"/>
  <c r="AH59" i="2"/>
  <c r="AH65" i="2"/>
  <c r="AH68" i="2"/>
  <c r="AH74" i="2"/>
  <c r="AH77" i="2"/>
  <c r="AH83" i="2"/>
  <c r="AH86" i="2"/>
  <c r="AH129" i="2"/>
  <c r="AH146" i="2"/>
  <c r="AH169" i="2"/>
  <c r="AH182" i="2"/>
  <c r="AH194" i="2"/>
  <c r="AH242" i="2"/>
  <c r="AH288" i="2"/>
  <c r="AH291" i="2"/>
  <c r="AH309" i="2"/>
  <c r="AH323" i="2"/>
  <c r="AH332" i="2"/>
  <c r="AH24" i="2"/>
  <c r="AH87" i="2"/>
  <c r="AH93" i="2"/>
  <c r="AH360" i="2"/>
  <c r="AH36" i="2"/>
  <c r="AH39" i="2"/>
  <c r="AH41" i="2"/>
  <c r="AH51" i="2"/>
  <c r="AH57" i="2"/>
  <c r="AH66" i="2"/>
  <c r="AH75" i="2"/>
  <c r="AH84" i="2"/>
  <c r="AH123" i="2"/>
  <c r="AH138" i="2"/>
  <c r="AH141" i="2"/>
  <c r="AH155" i="2"/>
  <c r="AH158" i="2"/>
  <c r="AH167" i="2"/>
  <c r="AH173" i="2"/>
  <c r="AH177" i="2"/>
  <c r="AH210" i="2"/>
  <c r="AH215" i="2"/>
  <c r="AH221" i="2"/>
  <c r="AH272" i="2"/>
  <c r="AH282" i="2"/>
  <c r="AH290" i="2"/>
  <c r="AH302" i="2"/>
  <c r="AH324" i="2"/>
  <c r="AH327" i="2"/>
  <c r="AH331" i="2"/>
  <c r="Y353" i="2"/>
  <c r="AB353" i="2" s="1"/>
  <c r="AB354" i="2" s="1"/>
  <c r="AB355" i="2" s="1"/>
  <c r="AD355" i="2" s="1"/>
  <c r="T355" i="2" s="1"/>
  <c r="AF355" i="2" s="1"/>
  <c r="AH355" i="2" s="1"/>
  <c r="Z344" i="2"/>
  <c r="AC344" i="2" s="1"/>
  <c r="AC345" i="2" s="1"/>
  <c r="AC346" i="2" s="1"/>
  <c r="AC347" i="2" s="1"/>
  <c r="AC348" i="2" s="1"/>
  <c r="AC349" i="2" s="1"/>
  <c r="AC350" i="2" s="1"/>
  <c r="AC351" i="2" s="1"/>
  <c r="Y344" i="2"/>
  <c r="AB344" i="2" s="1"/>
  <c r="AB345" i="2" s="1"/>
  <c r="AB346" i="2" s="1"/>
  <c r="AB347" i="2" s="1"/>
  <c r="AB348" i="2" s="1"/>
  <c r="AB349" i="2" s="1"/>
  <c r="AB350" i="2" s="1"/>
  <c r="AB351" i="2" s="1"/>
  <c r="D328" i="2"/>
  <c r="D329" i="2" s="1"/>
  <c r="X319" i="2"/>
  <c r="Y317" i="2"/>
  <c r="AB317" i="2" s="1"/>
  <c r="AB318" i="2" s="1"/>
  <c r="AB319" i="2" s="1"/>
  <c r="AD319" i="2" s="1"/>
  <c r="T319" i="2" s="1"/>
  <c r="AF319" i="2" s="1"/>
  <c r="AH319" i="2" s="1"/>
  <c r="Z300" i="2"/>
  <c r="D301" i="2"/>
  <c r="D302" i="2" s="1"/>
  <c r="X302" i="2" s="1"/>
  <c r="Y290" i="2"/>
  <c r="AB290" i="2" s="1"/>
  <c r="AB291" i="2" s="1"/>
  <c r="AB292" i="2" s="1"/>
  <c r="AB293" i="2" s="1"/>
  <c r="AB294" i="2" s="1"/>
  <c r="AB295" i="2" s="1"/>
  <c r="AB296" i="2" s="1"/>
  <c r="AB297" i="2" s="1"/>
  <c r="D283" i="2"/>
  <c r="D284" i="2" s="1"/>
  <c r="Y272" i="2"/>
  <c r="AB272" i="2" s="1"/>
  <c r="AB273" i="2" s="1"/>
  <c r="AB274" i="2" s="1"/>
  <c r="Z272" i="2"/>
  <c r="AC272" i="2" s="1"/>
  <c r="AC273" i="2" s="1"/>
  <c r="AC274" i="2" s="1"/>
  <c r="AC275" i="2" s="1"/>
  <c r="AC276" i="2" s="1"/>
  <c r="AC277" i="2" s="1"/>
  <c r="AC278" i="2" s="1"/>
  <c r="AC279" i="2" s="1"/>
  <c r="Y263" i="2"/>
  <c r="AB263" i="2" s="1"/>
  <c r="AB264" i="2" s="1"/>
  <c r="AB265" i="2" s="1"/>
  <c r="Z263" i="2"/>
  <c r="AC263" i="2" s="1"/>
  <c r="AC264" i="2" s="1"/>
  <c r="AC265" i="2" s="1"/>
  <c r="AC266" i="2" s="1"/>
  <c r="AC267" i="2" s="1"/>
  <c r="AC268" i="2" s="1"/>
  <c r="AC269" i="2" s="1"/>
  <c r="AC270" i="2" s="1"/>
  <c r="Y254" i="2"/>
  <c r="AB254" i="2" s="1"/>
  <c r="AB255" i="2" s="1"/>
  <c r="AB256" i="2" s="1"/>
  <c r="AB257" i="2" s="1"/>
  <c r="AB258" i="2" s="1"/>
  <c r="AB259" i="2" s="1"/>
  <c r="AB260" i="2" s="1"/>
  <c r="AB261" i="2" s="1"/>
  <c r="AA245" i="2"/>
  <c r="D238" i="2"/>
  <c r="Z237" i="2"/>
  <c r="Y227" i="2"/>
  <c r="AB227" i="2" s="1"/>
  <c r="AB228" i="2" s="1"/>
  <c r="AB229" i="2" s="1"/>
  <c r="AB230" i="2" s="1"/>
  <c r="AB231" i="2" s="1"/>
  <c r="AB232" i="2" s="1"/>
  <c r="AB233" i="2" s="1"/>
  <c r="AB234" i="2" s="1"/>
  <c r="D220" i="2"/>
  <c r="Z218" i="2"/>
  <c r="AC218" i="2" s="1"/>
  <c r="AC219" i="2" s="1"/>
  <c r="AC220" i="2" s="1"/>
  <c r="AC221" i="2" s="1"/>
  <c r="AC222" i="2" s="1"/>
  <c r="AC223" i="2" s="1"/>
  <c r="AC224" i="2" s="1"/>
  <c r="AC225" i="2" s="1"/>
  <c r="D211" i="2"/>
  <c r="D212" i="2" s="1"/>
  <c r="X212" i="2" s="1"/>
  <c r="AA200" i="2"/>
  <c r="X202" i="2"/>
  <c r="Z202" i="2" s="1"/>
  <c r="D204" i="2"/>
  <c r="Z182" i="2"/>
  <c r="AC182" i="2" s="1"/>
  <c r="AC183" i="2" s="1"/>
  <c r="AC184" i="2" s="1"/>
  <c r="AC185" i="2" s="1"/>
  <c r="AC186" i="2" s="1"/>
  <c r="AC187" i="2" s="1"/>
  <c r="AC188" i="2" s="1"/>
  <c r="AC189" i="2" s="1"/>
  <c r="AA182" i="2"/>
  <c r="Z173" i="2"/>
  <c r="AC173" i="2" s="1"/>
  <c r="AC174" i="2" s="1"/>
  <c r="AC175" i="2" s="1"/>
  <c r="AC176" i="2" s="1"/>
  <c r="AC177" i="2" s="1"/>
  <c r="AC178" i="2" s="1"/>
  <c r="AC179" i="2" s="1"/>
  <c r="AC180" i="2" s="1"/>
  <c r="Y165" i="2"/>
  <c r="D166" i="2"/>
  <c r="AA155" i="2"/>
  <c r="X156" i="2"/>
  <c r="AA156" i="2" s="1"/>
  <c r="Y146" i="2"/>
  <c r="AB146" i="2" s="1"/>
  <c r="AB147" i="2" s="1"/>
  <c r="AB148" i="2" s="1"/>
  <c r="X148" i="2"/>
  <c r="AA137" i="2"/>
  <c r="X139" i="2"/>
  <c r="AA139" i="2" s="1"/>
  <c r="Y128" i="2"/>
  <c r="AB128" i="2" s="1"/>
  <c r="AB129" i="2" s="1"/>
  <c r="AB130" i="2" s="1"/>
  <c r="D130" i="2"/>
  <c r="X121" i="2"/>
  <c r="Z121" i="2" s="1"/>
  <c r="Z119" i="2"/>
  <c r="AC119" i="2" s="1"/>
  <c r="AC120" i="2" s="1"/>
  <c r="AC121" i="2" s="1"/>
  <c r="AC122" i="2" s="1"/>
  <c r="AC123" i="2" s="1"/>
  <c r="AC124" i="2" s="1"/>
  <c r="AC125" i="2" s="1"/>
  <c r="AC126" i="2" s="1"/>
  <c r="Z110" i="2"/>
  <c r="AC110" i="2" s="1"/>
  <c r="AC111" i="2" s="1"/>
  <c r="AC112" i="2" s="1"/>
  <c r="AC113" i="2" s="1"/>
  <c r="AC114" i="2" s="1"/>
  <c r="AC115" i="2" s="1"/>
  <c r="AC116" i="2" s="1"/>
  <c r="AC117" i="2" s="1"/>
  <c r="D112" i="2"/>
  <c r="Z101" i="2"/>
  <c r="AC101" i="2" s="1"/>
  <c r="AC102" i="2" s="1"/>
  <c r="AC103" i="2" s="1"/>
  <c r="AC104" i="2" s="1"/>
  <c r="AC105" i="2" s="1"/>
  <c r="AC106" i="2" s="1"/>
  <c r="AC107" i="2" s="1"/>
  <c r="AC108" i="2" s="1"/>
  <c r="Y83" i="2"/>
  <c r="AB83" i="2" s="1"/>
  <c r="AB84" i="2" s="1"/>
  <c r="AB85" i="2" s="1"/>
  <c r="AB86" i="2" s="1"/>
  <c r="AB87" i="2" s="1"/>
  <c r="AB88" i="2" s="1"/>
  <c r="AB89" i="2" s="1"/>
  <c r="AB90" i="2" s="1"/>
  <c r="Y74" i="2"/>
  <c r="AB74" i="2" s="1"/>
  <c r="AB75" i="2" s="1"/>
  <c r="AB76" i="2" s="1"/>
  <c r="Y65" i="2"/>
  <c r="AB65" i="2" s="1"/>
  <c r="AB66" i="2" s="1"/>
  <c r="AB67" i="2" s="1"/>
  <c r="Y56" i="2"/>
  <c r="AB56" i="2" s="1"/>
  <c r="AB57" i="2" s="1"/>
  <c r="AB58" i="2" s="1"/>
  <c r="AB59" i="2" s="1"/>
  <c r="AB60" i="2" s="1"/>
  <c r="AB61" i="2" s="1"/>
  <c r="AB62" i="2" s="1"/>
  <c r="AB63" i="2" s="1"/>
  <c r="Z47" i="2"/>
  <c r="AC47" i="2" s="1"/>
  <c r="AC48" i="2" s="1"/>
  <c r="AC49" i="2" s="1"/>
  <c r="AC50" i="2" s="1"/>
  <c r="AC51" i="2" s="1"/>
  <c r="AC52" i="2" s="1"/>
  <c r="AC53" i="2" s="1"/>
  <c r="AC54" i="2" s="1"/>
  <c r="X48" i="2"/>
  <c r="AA47" i="2"/>
  <c r="Z38" i="2"/>
  <c r="AC38" i="2" s="1"/>
  <c r="AC39" i="2" s="1"/>
  <c r="AC40" i="2" s="1"/>
  <c r="AC41" i="2" s="1"/>
  <c r="AC42" i="2" s="1"/>
  <c r="AC43" i="2" s="1"/>
  <c r="AC44" i="2" s="1"/>
  <c r="AC45" i="2" s="1"/>
  <c r="X40" i="2"/>
  <c r="AA40" i="2" s="1"/>
  <c r="Y29" i="2"/>
  <c r="AB29" i="2" s="1"/>
  <c r="AB30" i="2" s="1"/>
  <c r="AB31" i="2" s="1"/>
  <c r="Z29" i="2"/>
  <c r="AC29" i="2" s="1"/>
  <c r="AC30" i="2" s="1"/>
  <c r="AC31" i="2" s="1"/>
  <c r="AC32" i="2" s="1"/>
  <c r="AC33" i="2" s="1"/>
  <c r="AC34" i="2" s="1"/>
  <c r="AC35" i="2" s="1"/>
  <c r="AC36" i="2" s="1"/>
  <c r="D23" i="2"/>
  <c r="D24" i="2" s="1"/>
  <c r="D25" i="2" s="1"/>
  <c r="AA20" i="2"/>
  <c r="X21" i="2"/>
  <c r="Z11" i="2"/>
  <c r="AC11" i="2" s="1"/>
  <c r="AC12" i="2" s="1"/>
  <c r="AC13" i="2" s="1"/>
  <c r="AC14" i="2" s="1"/>
  <c r="AC15" i="2" s="1"/>
  <c r="AC16" i="2" s="1"/>
  <c r="AC17" i="2" s="1"/>
  <c r="AC18" i="2" s="1"/>
  <c r="Y11" i="2"/>
  <c r="AB11" i="2" s="1"/>
  <c r="AB12" i="2" s="1"/>
  <c r="AB13" i="2" s="1"/>
  <c r="AA282" i="2"/>
  <c r="Z282" i="2"/>
  <c r="Y282" i="2"/>
  <c r="AA292" i="2"/>
  <c r="Y292" i="2"/>
  <c r="Z292" i="2"/>
  <c r="D276" i="2"/>
  <c r="Z274" i="2"/>
  <c r="Y275" i="2"/>
  <c r="AA275" i="2"/>
  <c r="AA281" i="2"/>
  <c r="Z281" i="2"/>
  <c r="AC281" i="2" s="1"/>
  <c r="AC282" i="2" s="1"/>
  <c r="AC283" i="2" s="1"/>
  <c r="AC284" i="2" s="1"/>
  <c r="AC285" i="2" s="1"/>
  <c r="AC286" i="2" s="1"/>
  <c r="AC287" i="2" s="1"/>
  <c r="AC288" i="2" s="1"/>
  <c r="Y281" i="2"/>
  <c r="AB281" i="2" s="1"/>
  <c r="AB282" i="2" s="1"/>
  <c r="AB283" i="2" s="1"/>
  <c r="X291" i="2"/>
  <c r="D293" i="2"/>
  <c r="AB311" i="2"/>
  <c r="AB312" i="2" s="1"/>
  <c r="AB313" i="2" s="1"/>
  <c r="AB314" i="2" s="1"/>
  <c r="AB315" i="2" s="1"/>
  <c r="AD310" i="2"/>
  <c r="T310" i="2" s="1"/>
  <c r="AF310" i="2" s="1"/>
  <c r="AH310" i="2" s="1"/>
  <c r="X273" i="2"/>
  <c r="AA299" i="2"/>
  <c r="Y299" i="2"/>
  <c r="AB299" i="2" s="1"/>
  <c r="AB300" i="2" s="1"/>
  <c r="AB301" i="2" s="1"/>
  <c r="X301" i="2"/>
  <c r="AA309" i="2"/>
  <c r="Z309" i="2"/>
  <c r="Y309" i="2"/>
  <c r="D310" i="2"/>
  <c r="AA300" i="2"/>
  <c r="AH300" i="2"/>
  <c r="AH305" i="2"/>
  <c r="AH312" i="2"/>
  <c r="X320" i="2"/>
  <c r="D321" i="2"/>
  <c r="X318" i="2"/>
  <c r="AH320" i="2"/>
  <c r="X336" i="2"/>
  <c r="AA346" i="2"/>
  <c r="Y346" i="2"/>
  <c r="Z346" i="2"/>
  <c r="AA327" i="2"/>
  <c r="Z327" i="2"/>
  <c r="X337" i="2"/>
  <c r="D338" i="2"/>
  <c r="Y319" i="2"/>
  <c r="AB338" i="2"/>
  <c r="AB339" i="2" s="1"/>
  <c r="AB340" i="2" s="1"/>
  <c r="AB341" i="2" s="1"/>
  <c r="AB342" i="2" s="1"/>
  <c r="Z326" i="2"/>
  <c r="AC326" i="2" s="1"/>
  <c r="AC327" i="2" s="1"/>
  <c r="AC328" i="2" s="1"/>
  <c r="AC329" i="2" s="1"/>
  <c r="AC330" i="2" s="1"/>
  <c r="AC331" i="2" s="1"/>
  <c r="AC332" i="2" s="1"/>
  <c r="AC333" i="2" s="1"/>
  <c r="Y326" i="2"/>
  <c r="AB326" i="2" s="1"/>
  <c r="AB327" i="2" s="1"/>
  <c r="AB328" i="2" s="1"/>
  <c r="AA326" i="2"/>
  <c r="Z335" i="2"/>
  <c r="AC335" i="2" s="1"/>
  <c r="AC336" i="2" s="1"/>
  <c r="AC337" i="2" s="1"/>
  <c r="AC338" i="2" s="1"/>
  <c r="AC339" i="2" s="1"/>
  <c r="AC340" i="2" s="1"/>
  <c r="AC341" i="2" s="1"/>
  <c r="AC342" i="2" s="1"/>
  <c r="AH344" i="2"/>
  <c r="D347" i="2"/>
  <c r="X355" i="2"/>
  <c r="D356" i="2"/>
  <c r="AH354" i="2"/>
  <c r="X345" i="2"/>
  <c r="AH347" i="2"/>
  <c r="AB356" i="2"/>
  <c r="AB357" i="2" s="1"/>
  <c r="AB358" i="2" s="1"/>
  <c r="AB359" i="2" s="1"/>
  <c r="AB360" i="2" s="1"/>
  <c r="X354" i="2"/>
  <c r="AB194" i="2"/>
  <c r="AB195" i="2" s="1"/>
  <c r="AB196" i="2" s="1"/>
  <c r="AB197" i="2" s="1"/>
  <c r="AB198" i="2" s="1"/>
  <c r="AB203" i="2"/>
  <c r="AB204" i="2" s="1"/>
  <c r="AB205" i="2" s="1"/>
  <c r="AB206" i="2" s="1"/>
  <c r="AB207" i="2" s="1"/>
  <c r="AD202" i="2"/>
  <c r="T202" i="2" s="1"/>
  <c r="AF202" i="2" s="1"/>
  <c r="AH202" i="2" s="1"/>
  <c r="Z183" i="2"/>
  <c r="Y183" i="2"/>
  <c r="AA183" i="2"/>
  <c r="AB185" i="2"/>
  <c r="AB186" i="2" s="1"/>
  <c r="AB187" i="2" s="1"/>
  <c r="AB188" i="2" s="1"/>
  <c r="AB189" i="2" s="1"/>
  <c r="Z192" i="2"/>
  <c r="AA192" i="2"/>
  <c r="Y192" i="2"/>
  <c r="D258" i="2"/>
  <c r="X257" i="2"/>
  <c r="AH195" i="2"/>
  <c r="Y203" i="2"/>
  <c r="Z203" i="2"/>
  <c r="AA202" i="2"/>
  <c r="D184" i="2"/>
  <c r="D193" i="2"/>
  <c r="Z191" i="2"/>
  <c r="AC191" i="2" s="1"/>
  <c r="AC192" i="2" s="1"/>
  <c r="AC193" i="2" s="1"/>
  <c r="AC194" i="2" s="1"/>
  <c r="AC195" i="2" s="1"/>
  <c r="AC196" i="2" s="1"/>
  <c r="AC197" i="2" s="1"/>
  <c r="AC198" i="2" s="1"/>
  <c r="X204" i="2"/>
  <c r="D205" i="2"/>
  <c r="AH187" i="2"/>
  <c r="Y210" i="2"/>
  <c r="Z210" i="2"/>
  <c r="D213" i="2"/>
  <c r="X211" i="2"/>
  <c r="AD220" i="2"/>
  <c r="T220" i="2" s="1"/>
  <c r="AF220" i="2" s="1"/>
  <c r="AH220" i="2" s="1"/>
  <c r="Z219" i="2"/>
  <c r="Y219" i="2"/>
  <c r="AB221" i="2"/>
  <c r="AB222" i="2" s="1"/>
  <c r="AB223" i="2" s="1"/>
  <c r="AB224" i="2" s="1"/>
  <c r="AB225" i="2" s="1"/>
  <c r="Z236" i="2"/>
  <c r="AC236" i="2" s="1"/>
  <c r="AC237" i="2" s="1"/>
  <c r="AC238" i="2" s="1"/>
  <c r="AC239" i="2" s="1"/>
  <c r="AC240" i="2" s="1"/>
  <c r="AC241" i="2" s="1"/>
  <c r="AC242" i="2" s="1"/>
  <c r="AC243" i="2" s="1"/>
  <c r="AA236" i="2"/>
  <c r="Y236" i="2"/>
  <c r="AB236" i="2" s="1"/>
  <c r="AB237" i="2" s="1"/>
  <c r="AB238" i="2" s="1"/>
  <c r="D247" i="2"/>
  <c r="X246" i="2"/>
  <c r="X201" i="2"/>
  <c r="AH203" i="2"/>
  <c r="Y209" i="2"/>
  <c r="AB209" i="2" s="1"/>
  <c r="AB210" i="2" s="1"/>
  <c r="AB211" i="2" s="1"/>
  <c r="AH218" i="2"/>
  <c r="AA219" i="2"/>
  <c r="AA229" i="2"/>
  <c r="Z229" i="2"/>
  <c r="AH233" i="2"/>
  <c r="X228" i="2"/>
  <c r="D230" i="2"/>
  <c r="AA218" i="2"/>
  <c r="Y237" i="2"/>
  <c r="Z245" i="2"/>
  <c r="AC245" i="2" s="1"/>
  <c r="AC246" i="2" s="1"/>
  <c r="AC247" i="2" s="1"/>
  <c r="AC248" i="2" s="1"/>
  <c r="AC249" i="2" s="1"/>
  <c r="AC250" i="2" s="1"/>
  <c r="AC251" i="2" s="1"/>
  <c r="AC252" i="2" s="1"/>
  <c r="AH254" i="2"/>
  <c r="Z256" i="2"/>
  <c r="X265" i="2"/>
  <c r="D266" i="2"/>
  <c r="AH264" i="2"/>
  <c r="X255" i="2"/>
  <c r="AH261" i="2"/>
  <c r="AB266" i="2"/>
  <c r="AB267" i="2" s="1"/>
  <c r="AB268" i="2" s="1"/>
  <c r="AB269" i="2" s="1"/>
  <c r="AB270" i="2" s="1"/>
  <c r="AD265" i="2"/>
  <c r="T265" i="2" s="1"/>
  <c r="AF265" i="2" s="1"/>
  <c r="AH265" i="2" s="1"/>
  <c r="Y256" i="2"/>
  <c r="X264" i="2"/>
  <c r="AB104" i="2"/>
  <c r="AB105" i="2" s="1"/>
  <c r="AB106" i="2" s="1"/>
  <c r="AB107" i="2" s="1"/>
  <c r="AB108" i="2" s="1"/>
  <c r="AA93" i="2"/>
  <c r="Z93" i="2"/>
  <c r="Y93" i="2"/>
  <c r="X94" i="2"/>
  <c r="AH96" i="2"/>
  <c r="D104" i="2"/>
  <c r="AH104" i="2"/>
  <c r="AH108" i="2"/>
  <c r="AB113" i="2"/>
  <c r="AB114" i="2" s="1"/>
  <c r="AB115" i="2" s="1"/>
  <c r="AB116" i="2" s="1"/>
  <c r="AB117" i="2" s="1"/>
  <c r="AD112" i="2"/>
  <c r="T112" i="2" s="1"/>
  <c r="AF112" i="2" s="1"/>
  <c r="AH112" i="2" s="1"/>
  <c r="AD121" i="2"/>
  <c r="T121" i="2" s="1"/>
  <c r="AF121" i="2" s="1"/>
  <c r="AH121" i="2" s="1"/>
  <c r="AB131" i="2"/>
  <c r="AB132" i="2" s="1"/>
  <c r="AB133" i="2" s="1"/>
  <c r="AB134" i="2" s="1"/>
  <c r="AB135" i="2" s="1"/>
  <c r="AA92" i="2"/>
  <c r="Z92" i="2"/>
  <c r="AC92" i="2" s="1"/>
  <c r="AC93" i="2" s="1"/>
  <c r="AC94" i="2" s="1"/>
  <c r="AC95" i="2" s="1"/>
  <c r="AC96" i="2" s="1"/>
  <c r="AC97" i="2" s="1"/>
  <c r="AC98" i="2" s="1"/>
  <c r="AC99" i="2" s="1"/>
  <c r="Y92" i="2"/>
  <c r="AB92" i="2" s="1"/>
  <c r="AB93" i="2" s="1"/>
  <c r="AB94" i="2" s="1"/>
  <c r="Z111" i="2"/>
  <c r="Y111" i="2"/>
  <c r="AH111" i="2"/>
  <c r="D123" i="2"/>
  <c r="X122" i="2"/>
  <c r="AB140" i="2"/>
  <c r="AB141" i="2" s="1"/>
  <c r="AB142" i="2" s="1"/>
  <c r="AB143" i="2" s="1"/>
  <c r="AB144" i="2" s="1"/>
  <c r="AD139" i="2"/>
  <c r="T139" i="2" s="1"/>
  <c r="AF139" i="2" s="1"/>
  <c r="AH139" i="2" s="1"/>
  <c r="Y103" i="2"/>
  <c r="AA103" i="2"/>
  <c r="AH101" i="2"/>
  <c r="X102" i="2"/>
  <c r="X140" i="2"/>
  <c r="D141" i="2"/>
  <c r="AB158" i="2"/>
  <c r="AB159" i="2" s="1"/>
  <c r="AB160" i="2" s="1"/>
  <c r="AB161" i="2" s="1"/>
  <c r="AB162" i="2" s="1"/>
  <c r="AD157" i="2"/>
  <c r="T157" i="2" s="1"/>
  <c r="AF157" i="2" s="1"/>
  <c r="AH157" i="2" s="1"/>
  <c r="AA110" i="2"/>
  <c r="AH114" i="2"/>
  <c r="X120" i="2"/>
  <c r="AH122" i="2"/>
  <c r="Z129" i="2"/>
  <c r="AH126" i="2"/>
  <c r="AA129" i="2"/>
  <c r="AH134" i="2"/>
  <c r="AB149" i="2"/>
  <c r="AB150" i="2" s="1"/>
  <c r="AB151" i="2" s="1"/>
  <c r="AB152" i="2" s="1"/>
  <c r="AB153" i="2" s="1"/>
  <c r="AD148" i="2"/>
  <c r="T148" i="2" s="1"/>
  <c r="AF148" i="2" s="1"/>
  <c r="AH148" i="2" s="1"/>
  <c r="X149" i="2"/>
  <c r="AH149" i="2"/>
  <c r="D151" i="2"/>
  <c r="Y156" i="2"/>
  <c r="X138" i="2"/>
  <c r="Y150" i="2"/>
  <c r="AH153" i="2"/>
  <c r="AA157" i="2"/>
  <c r="Y157" i="2"/>
  <c r="Z157" i="2"/>
  <c r="D158" i="2"/>
  <c r="AB176" i="2"/>
  <c r="AB177" i="2" s="1"/>
  <c r="AB178" i="2" s="1"/>
  <c r="AB179" i="2" s="1"/>
  <c r="AB180" i="2" s="1"/>
  <c r="X147" i="2"/>
  <c r="Z150" i="2"/>
  <c r="AA165" i="2"/>
  <c r="X174" i="2"/>
  <c r="AH168" i="2"/>
  <c r="D176" i="2"/>
  <c r="AH176" i="2"/>
  <c r="AH180" i="2"/>
  <c r="AA164" i="2"/>
  <c r="Y164" i="2"/>
  <c r="AB164" i="2" s="1"/>
  <c r="AB165" i="2" s="1"/>
  <c r="AB166" i="2" s="1"/>
  <c r="D167" i="2"/>
  <c r="X166" i="2"/>
  <c r="Y175" i="2"/>
  <c r="AA175" i="2"/>
  <c r="D87" i="2"/>
  <c r="X86" i="2"/>
  <c r="AD85" i="2"/>
  <c r="T85" i="2" s="1"/>
  <c r="AF85" i="2" s="1"/>
  <c r="AH85" i="2" s="1"/>
  <c r="X85" i="2"/>
  <c r="X84" i="2"/>
  <c r="D78" i="2"/>
  <c r="X77" i="2"/>
  <c r="AB77" i="2"/>
  <c r="AB78" i="2" s="1"/>
  <c r="AB79" i="2" s="1"/>
  <c r="AB80" i="2" s="1"/>
  <c r="AB81" i="2" s="1"/>
  <c r="AD76" i="2"/>
  <c r="T76" i="2" s="1"/>
  <c r="AF76" i="2" s="1"/>
  <c r="AH76" i="2" s="1"/>
  <c r="X76" i="2"/>
  <c r="X75" i="2"/>
  <c r="AB68" i="2"/>
  <c r="AB69" i="2" s="1"/>
  <c r="AB70" i="2" s="1"/>
  <c r="AB71" i="2" s="1"/>
  <c r="AB72" i="2" s="1"/>
  <c r="AD67" i="2"/>
  <c r="T67" i="2" s="1"/>
  <c r="AF67" i="2" s="1"/>
  <c r="AH67" i="2" s="1"/>
  <c r="X67" i="2"/>
  <c r="D69" i="2"/>
  <c r="X68" i="2"/>
  <c r="X66" i="2"/>
  <c r="X58" i="2"/>
  <c r="D60" i="2"/>
  <c r="X59" i="2"/>
  <c r="X57" i="2"/>
  <c r="AB50" i="2"/>
  <c r="AB51" i="2" s="1"/>
  <c r="AB52" i="2" s="1"/>
  <c r="AB53" i="2" s="1"/>
  <c r="AB54" i="2" s="1"/>
  <c r="AD49" i="2"/>
  <c r="T49" i="2" s="1"/>
  <c r="AF49" i="2" s="1"/>
  <c r="AH49" i="2" s="1"/>
  <c r="Z48" i="2"/>
  <c r="Y48" i="2"/>
  <c r="X49" i="2"/>
  <c r="D50" i="2"/>
  <c r="AA48" i="2"/>
  <c r="D42" i="2"/>
  <c r="X41" i="2"/>
  <c r="AB41" i="2"/>
  <c r="AB42" i="2" s="1"/>
  <c r="AB43" i="2" s="1"/>
  <c r="AB44" i="2" s="1"/>
  <c r="AB45" i="2" s="1"/>
  <c r="X39" i="2"/>
  <c r="AB32" i="2"/>
  <c r="AB33" i="2" s="1"/>
  <c r="AB34" i="2" s="1"/>
  <c r="AB35" i="2" s="1"/>
  <c r="AB36" i="2" s="1"/>
  <c r="X31" i="2"/>
  <c r="D33" i="2"/>
  <c r="X32" i="2"/>
  <c r="X30" i="2"/>
  <c r="X24" i="2"/>
  <c r="AA21" i="2"/>
  <c r="Z21" i="2"/>
  <c r="Y21" i="2"/>
  <c r="X23" i="2"/>
  <c r="Y22" i="2"/>
  <c r="AA22" i="2"/>
  <c r="Y20" i="2"/>
  <c r="AB20" i="2" s="1"/>
  <c r="AB21" i="2" s="1"/>
  <c r="AB22" i="2" s="1"/>
  <c r="AB14" i="2"/>
  <c r="AB15" i="2" s="1"/>
  <c r="AB16" i="2" s="1"/>
  <c r="AB17" i="2" s="1"/>
  <c r="AB18" i="2" s="1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Y139" i="2" l="1"/>
  <c r="AI137" i="2"/>
  <c r="AJ137" i="2" s="1"/>
  <c r="AK137" i="2" s="1"/>
  <c r="AA274" i="2"/>
  <c r="AD13" i="2"/>
  <c r="T13" i="2" s="1"/>
  <c r="AF13" i="2" s="1"/>
  <c r="AH13" i="2" s="1"/>
  <c r="AI11" i="2" s="1"/>
  <c r="AJ11" i="2" s="1"/>
  <c r="AK11" i="2" s="1"/>
  <c r="AN11" i="2" s="1"/>
  <c r="AD274" i="2"/>
  <c r="T274" i="2" s="1"/>
  <c r="AF274" i="2" s="1"/>
  <c r="AH274" i="2" s="1"/>
  <c r="Z40" i="2"/>
  <c r="AI74" i="2"/>
  <c r="AJ74" i="2" s="1"/>
  <c r="AK74" i="2" s="1"/>
  <c r="Z156" i="2"/>
  <c r="Z139" i="2"/>
  <c r="X328" i="2"/>
  <c r="D303" i="2"/>
  <c r="Y40" i="2"/>
  <c r="AD58" i="2"/>
  <c r="T58" i="2" s="1"/>
  <c r="AF58" i="2" s="1"/>
  <c r="AH58" i="2" s="1"/>
  <c r="AI56" i="2" s="1"/>
  <c r="AJ56" i="2" s="1"/>
  <c r="AK56" i="2" s="1"/>
  <c r="AI83" i="2"/>
  <c r="AJ83" i="2" s="1"/>
  <c r="AK83" i="2" s="1"/>
  <c r="AI146" i="2"/>
  <c r="AJ146" i="2" s="1"/>
  <c r="AK146" i="2" s="1"/>
  <c r="AD130" i="2"/>
  <c r="T130" i="2" s="1"/>
  <c r="AF130" i="2" s="1"/>
  <c r="AH130" i="2" s="1"/>
  <c r="AI128" i="2" s="1"/>
  <c r="AJ128" i="2" s="1"/>
  <c r="AK128" i="2" s="1"/>
  <c r="AP128" i="2" s="1"/>
  <c r="AI110" i="2"/>
  <c r="AJ110" i="2" s="1"/>
  <c r="AK110" i="2" s="1"/>
  <c r="AD103" i="2"/>
  <c r="T103" i="2" s="1"/>
  <c r="AF103" i="2" s="1"/>
  <c r="AH103" i="2" s="1"/>
  <c r="AD256" i="2"/>
  <c r="T256" i="2" s="1"/>
  <c r="AF256" i="2" s="1"/>
  <c r="AH256" i="2" s="1"/>
  <c r="AD184" i="2"/>
  <c r="T184" i="2" s="1"/>
  <c r="AF184" i="2" s="1"/>
  <c r="AH184" i="2" s="1"/>
  <c r="AI182" i="2" s="1"/>
  <c r="AJ182" i="2" s="1"/>
  <c r="AK182" i="2" s="1"/>
  <c r="AD346" i="2"/>
  <c r="T346" i="2" s="1"/>
  <c r="AF346" i="2" s="1"/>
  <c r="AH346" i="2" s="1"/>
  <c r="X283" i="2"/>
  <c r="AD31" i="2"/>
  <c r="T31" i="2" s="1"/>
  <c r="AF31" i="2" s="1"/>
  <c r="AH31" i="2" s="1"/>
  <c r="AI29" i="2" s="1"/>
  <c r="AJ29" i="2" s="1"/>
  <c r="AK29" i="2" s="1"/>
  <c r="AI254" i="2"/>
  <c r="AJ254" i="2" s="1"/>
  <c r="AK254" i="2" s="1"/>
  <c r="AO254" i="2" s="1"/>
  <c r="AI317" i="2"/>
  <c r="AJ317" i="2" s="1"/>
  <c r="AK317" i="2" s="1"/>
  <c r="AI47" i="2"/>
  <c r="AJ47" i="2" s="1"/>
  <c r="AK47" i="2" s="1"/>
  <c r="AD40" i="2"/>
  <c r="T40" i="2" s="1"/>
  <c r="AF40" i="2" s="1"/>
  <c r="AH40" i="2" s="1"/>
  <c r="AI38" i="2" s="1"/>
  <c r="AJ38" i="2" s="1"/>
  <c r="AK38" i="2" s="1"/>
  <c r="AB320" i="2"/>
  <c r="AB321" i="2" s="1"/>
  <c r="AB322" i="2" s="1"/>
  <c r="AB323" i="2" s="1"/>
  <c r="AB324" i="2" s="1"/>
  <c r="AB275" i="2"/>
  <c r="AB276" i="2" s="1"/>
  <c r="AB277" i="2" s="1"/>
  <c r="AB278" i="2" s="1"/>
  <c r="AB279" i="2" s="1"/>
  <c r="AI353" i="2"/>
  <c r="AJ353" i="2" s="1"/>
  <c r="AK353" i="2" s="1"/>
  <c r="AI155" i="2"/>
  <c r="AJ155" i="2" s="1"/>
  <c r="AK155" i="2" s="1"/>
  <c r="AN155" i="2" s="1"/>
  <c r="AI200" i="2"/>
  <c r="AJ200" i="2" s="1"/>
  <c r="AK200" i="2" s="1"/>
  <c r="AM200" i="2" s="1"/>
  <c r="AI308" i="2"/>
  <c r="AJ308" i="2" s="1"/>
  <c r="AK308" i="2" s="1"/>
  <c r="AN308" i="2" s="1"/>
  <c r="AI65" i="2"/>
  <c r="AJ65" i="2" s="1"/>
  <c r="AK65" i="2" s="1"/>
  <c r="AI119" i="2"/>
  <c r="AJ119" i="2" s="1"/>
  <c r="AK119" i="2" s="1"/>
  <c r="AP119" i="2" s="1"/>
  <c r="AI272" i="2"/>
  <c r="AJ272" i="2" s="1"/>
  <c r="AK272" i="2" s="1"/>
  <c r="AP272" i="2" s="1"/>
  <c r="AI344" i="2"/>
  <c r="AJ344" i="2" s="1"/>
  <c r="AK344" i="2" s="1"/>
  <c r="AO344" i="2" s="1"/>
  <c r="AA319" i="2"/>
  <c r="Z319" i="2"/>
  <c r="AD292" i="2"/>
  <c r="T292" i="2" s="1"/>
  <c r="AF292" i="2" s="1"/>
  <c r="AH292" i="2" s="1"/>
  <c r="AI290" i="2" s="1"/>
  <c r="AJ290" i="2" s="1"/>
  <c r="AK290" i="2" s="1"/>
  <c r="AS290" i="2" s="1"/>
  <c r="AS291" i="2" s="1"/>
  <c r="AS292" i="2" s="1"/>
  <c r="AS293" i="2" s="1"/>
  <c r="AS294" i="2" s="1"/>
  <c r="AS295" i="2" s="1"/>
  <c r="AS296" i="2" s="1"/>
  <c r="AS297" i="2" s="1"/>
  <c r="AI263" i="2"/>
  <c r="AJ263" i="2" s="1"/>
  <c r="AK263" i="2" s="1"/>
  <c r="D239" i="2"/>
  <c r="X238" i="2"/>
  <c r="AD229" i="2"/>
  <c r="T229" i="2" s="1"/>
  <c r="AF229" i="2" s="1"/>
  <c r="AH229" i="2" s="1"/>
  <c r="AI227" i="2" s="1"/>
  <c r="AJ227" i="2" s="1"/>
  <c r="AK227" i="2" s="1"/>
  <c r="AN227" i="2" s="1"/>
  <c r="AI218" i="2"/>
  <c r="AJ218" i="2" s="1"/>
  <c r="AK218" i="2" s="1"/>
  <c r="X220" i="2"/>
  <c r="D221" i="2"/>
  <c r="Y202" i="2"/>
  <c r="AD175" i="2"/>
  <c r="T175" i="2" s="1"/>
  <c r="AF175" i="2" s="1"/>
  <c r="AH175" i="2" s="1"/>
  <c r="AI173" i="2" s="1"/>
  <c r="AJ173" i="2" s="1"/>
  <c r="AK173" i="2" s="1"/>
  <c r="AA148" i="2"/>
  <c r="Z148" i="2"/>
  <c r="Y148" i="2"/>
  <c r="D131" i="2"/>
  <c r="X130" i="2"/>
  <c r="AA121" i="2"/>
  <c r="Y121" i="2"/>
  <c r="X112" i="2"/>
  <c r="D113" i="2"/>
  <c r="AO308" i="2"/>
  <c r="AS308" i="2"/>
  <c r="AS309" i="2" s="1"/>
  <c r="AS310" i="2" s="1"/>
  <c r="AS311" i="2" s="1"/>
  <c r="AS312" i="2" s="1"/>
  <c r="AS313" i="2" s="1"/>
  <c r="AS314" i="2" s="1"/>
  <c r="AS315" i="2" s="1"/>
  <c r="AM308" i="2"/>
  <c r="AP317" i="2"/>
  <c r="AO317" i="2"/>
  <c r="AS317" i="2"/>
  <c r="AS318" i="2" s="1"/>
  <c r="AS319" i="2" s="1"/>
  <c r="AS320" i="2" s="1"/>
  <c r="AS321" i="2" s="1"/>
  <c r="AS322" i="2" s="1"/>
  <c r="AS323" i="2" s="1"/>
  <c r="AS324" i="2" s="1"/>
  <c r="AN317" i="2"/>
  <c r="AM317" i="2"/>
  <c r="D330" i="2"/>
  <c r="X329" i="2"/>
  <c r="Z336" i="2"/>
  <c r="AA336" i="2"/>
  <c r="Y336" i="2"/>
  <c r="D322" i="2"/>
  <c r="X321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X284" i="2"/>
  <c r="D285" i="2"/>
  <c r="D357" i="2"/>
  <c r="X356" i="2"/>
  <c r="AB329" i="2"/>
  <c r="AB330" i="2" s="1"/>
  <c r="AB331" i="2" s="1"/>
  <c r="AB332" i="2" s="1"/>
  <c r="AB333" i="2" s="1"/>
  <c r="AD328" i="2"/>
  <c r="T328" i="2" s="1"/>
  <c r="AF328" i="2" s="1"/>
  <c r="AH328" i="2" s="1"/>
  <c r="AI326" i="2" s="1"/>
  <c r="AJ326" i="2" s="1"/>
  <c r="AK326" i="2" s="1"/>
  <c r="Y328" i="2"/>
  <c r="Z328" i="2"/>
  <c r="AA328" i="2"/>
  <c r="D339" i="2"/>
  <c r="X338" i="2"/>
  <c r="AD337" i="2"/>
  <c r="T337" i="2" s="1"/>
  <c r="AF337" i="2" s="1"/>
  <c r="AH337" i="2" s="1"/>
  <c r="AI335" i="2" s="1"/>
  <c r="AJ335" i="2" s="1"/>
  <c r="AK335" i="2" s="1"/>
  <c r="Y320" i="2"/>
  <c r="AA320" i="2"/>
  <c r="Z320" i="2"/>
  <c r="D304" i="2"/>
  <c r="X303" i="2"/>
  <c r="D294" i="2"/>
  <c r="X293" i="2"/>
  <c r="AB284" i="2"/>
  <c r="AB285" i="2" s="1"/>
  <c r="AB286" i="2" s="1"/>
  <c r="AB287" i="2" s="1"/>
  <c r="AB288" i="2" s="1"/>
  <c r="AD283" i="2"/>
  <c r="T283" i="2" s="1"/>
  <c r="AF283" i="2" s="1"/>
  <c r="AH283" i="2" s="1"/>
  <c r="AI281" i="2" s="1"/>
  <c r="AJ281" i="2" s="1"/>
  <c r="AK281" i="2" s="1"/>
  <c r="D277" i="2"/>
  <c r="X276" i="2"/>
  <c r="Z354" i="2"/>
  <c r="Y354" i="2"/>
  <c r="AA354" i="2"/>
  <c r="AM353" i="2"/>
  <c r="AP353" i="2"/>
  <c r="AS353" i="2"/>
  <c r="AS354" i="2" s="1"/>
  <c r="AS355" i="2" s="1"/>
  <c r="AS356" i="2" s="1"/>
  <c r="AS357" i="2" s="1"/>
  <c r="AS358" i="2" s="1"/>
  <c r="AS359" i="2" s="1"/>
  <c r="AS360" i="2" s="1"/>
  <c r="AO353" i="2"/>
  <c r="AN353" i="2"/>
  <c r="AA355" i="2"/>
  <c r="Z355" i="2"/>
  <c r="Y355" i="2"/>
  <c r="AA337" i="2"/>
  <c r="Y337" i="2"/>
  <c r="Z337" i="2"/>
  <c r="Y273" i="2"/>
  <c r="AA273" i="2"/>
  <c r="Z273" i="2"/>
  <c r="Z302" i="2"/>
  <c r="Y302" i="2"/>
  <c r="AA302" i="2"/>
  <c r="Y291" i="2"/>
  <c r="AA291" i="2"/>
  <c r="Z291" i="2"/>
  <c r="Y345" i="2"/>
  <c r="AA345" i="2"/>
  <c r="Z345" i="2"/>
  <c r="D348" i="2"/>
  <c r="X347" i="2"/>
  <c r="Y318" i="2"/>
  <c r="AA318" i="2"/>
  <c r="Z318" i="2"/>
  <c r="D311" i="2"/>
  <c r="X310" i="2"/>
  <c r="Z301" i="2"/>
  <c r="Y301" i="2"/>
  <c r="AA301" i="2"/>
  <c r="Z283" i="2"/>
  <c r="Y283" i="2"/>
  <c r="AA283" i="2"/>
  <c r="AP200" i="2"/>
  <c r="AM263" i="2"/>
  <c r="AP263" i="2"/>
  <c r="AS263" i="2"/>
  <c r="AS264" i="2" s="1"/>
  <c r="AS265" i="2" s="1"/>
  <c r="AS266" i="2" s="1"/>
  <c r="AS267" i="2" s="1"/>
  <c r="AS268" i="2" s="1"/>
  <c r="AS269" i="2" s="1"/>
  <c r="AS270" i="2" s="1"/>
  <c r="AO263" i="2"/>
  <c r="AN263" i="2"/>
  <c r="Z246" i="2"/>
  <c r="AA246" i="2"/>
  <c r="Y246" i="2"/>
  <c r="Z264" i="2"/>
  <c r="Y264" i="2"/>
  <c r="AA264" i="2"/>
  <c r="D231" i="2"/>
  <c r="X230" i="2"/>
  <c r="AB212" i="2"/>
  <c r="AB213" i="2" s="1"/>
  <c r="AB214" i="2" s="1"/>
  <c r="AB215" i="2" s="1"/>
  <c r="AB216" i="2" s="1"/>
  <c r="AD211" i="2"/>
  <c r="T211" i="2" s="1"/>
  <c r="AF211" i="2" s="1"/>
  <c r="AH211" i="2" s="1"/>
  <c r="AI209" i="2" s="1"/>
  <c r="AJ209" i="2" s="1"/>
  <c r="AK209" i="2" s="1"/>
  <c r="X247" i="2"/>
  <c r="D248" i="2"/>
  <c r="Z211" i="2"/>
  <c r="Y211" i="2"/>
  <c r="AA211" i="2"/>
  <c r="Z257" i="2"/>
  <c r="Y257" i="2"/>
  <c r="AA257" i="2"/>
  <c r="AA204" i="2"/>
  <c r="Z204" i="2"/>
  <c r="Y204" i="2"/>
  <c r="AA265" i="2"/>
  <c r="Z265" i="2"/>
  <c r="Y265" i="2"/>
  <c r="AD247" i="2"/>
  <c r="T247" i="2" s="1"/>
  <c r="AF247" i="2" s="1"/>
  <c r="AH247" i="2" s="1"/>
  <c r="AI245" i="2" s="1"/>
  <c r="AJ245" i="2" s="1"/>
  <c r="AK245" i="2" s="1"/>
  <c r="Y228" i="2"/>
  <c r="Z228" i="2"/>
  <c r="AA228" i="2"/>
  <c r="AB239" i="2"/>
  <c r="AB240" i="2" s="1"/>
  <c r="AB241" i="2" s="1"/>
  <c r="AB242" i="2" s="1"/>
  <c r="AB243" i="2" s="1"/>
  <c r="AD238" i="2"/>
  <c r="T238" i="2" s="1"/>
  <c r="AF238" i="2" s="1"/>
  <c r="AH238" i="2" s="1"/>
  <c r="AI236" i="2" s="1"/>
  <c r="AJ236" i="2" s="1"/>
  <c r="AK236" i="2" s="1"/>
  <c r="X213" i="2"/>
  <c r="D214" i="2"/>
  <c r="X193" i="2"/>
  <c r="D194" i="2"/>
  <c r="X258" i="2"/>
  <c r="D259" i="2"/>
  <c r="AD193" i="2"/>
  <c r="T193" i="2" s="1"/>
  <c r="AF193" i="2" s="1"/>
  <c r="AH193" i="2" s="1"/>
  <c r="AI191" i="2" s="1"/>
  <c r="AJ191" i="2" s="1"/>
  <c r="AK191" i="2" s="1"/>
  <c r="AM218" i="2"/>
  <c r="AS218" i="2"/>
  <c r="AS219" i="2" s="1"/>
  <c r="AS220" i="2" s="1"/>
  <c r="AS221" i="2" s="1"/>
  <c r="AS222" i="2" s="1"/>
  <c r="AS223" i="2" s="1"/>
  <c r="AS224" i="2" s="1"/>
  <c r="AS225" i="2" s="1"/>
  <c r="AN218" i="2"/>
  <c r="AP218" i="2"/>
  <c r="AO218" i="2"/>
  <c r="D267" i="2"/>
  <c r="X266" i="2"/>
  <c r="Y255" i="2"/>
  <c r="AA255" i="2"/>
  <c r="Z255" i="2"/>
  <c r="Y201" i="2"/>
  <c r="AA201" i="2"/>
  <c r="Z201" i="2"/>
  <c r="Z212" i="2"/>
  <c r="AA212" i="2"/>
  <c r="Y212" i="2"/>
  <c r="X205" i="2"/>
  <c r="D206" i="2"/>
  <c r="X184" i="2"/>
  <c r="D185" i="2"/>
  <c r="AP137" i="2"/>
  <c r="AS137" i="2"/>
  <c r="AS138" i="2" s="1"/>
  <c r="AS139" i="2" s="1"/>
  <c r="AS140" i="2" s="1"/>
  <c r="AS141" i="2" s="1"/>
  <c r="AS142" i="2" s="1"/>
  <c r="AS143" i="2" s="1"/>
  <c r="AS144" i="2" s="1"/>
  <c r="AO137" i="2"/>
  <c r="AN137" i="2"/>
  <c r="AM137" i="2"/>
  <c r="AO119" i="2"/>
  <c r="AA174" i="2"/>
  <c r="Z174" i="2"/>
  <c r="Y174" i="2"/>
  <c r="Y140" i="2"/>
  <c r="AA140" i="2"/>
  <c r="Z140" i="2"/>
  <c r="D105" i="2"/>
  <c r="X104" i="2"/>
  <c r="X167" i="2"/>
  <c r="D168" i="2"/>
  <c r="X151" i="2"/>
  <c r="D152" i="2"/>
  <c r="AO155" i="2"/>
  <c r="AA102" i="2"/>
  <c r="Z102" i="2"/>
  <c r="Y102" i="2"/>
  <c r="Y122" i="2"/>
  <c r="AA122" i="2"/>
  <c r="Z122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X158" i="2"/>
  <c r="D159" i="2"/>
  <c r="Y120" i="2"/>
  <c r="Z120" i="2"/>
  <c r="AA120" i="2"/>
  <c r="AM110" i="2"/>
  <c r="AP110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X123" i="2"/>
  <c r="D124" i="2"/>
  <c r="Z166" i="2"/>
  <c r="AA166" i="2"/>
  <c r="Y166" i="2"/>
  <c r="D177" i="2"/>
  <c r="X176" i="2"/>
  <c r="AP146" i="2"/>
  <c r="AM146" i="2"/>
  <c r="AO146" i="2"/>
  <c r="AS146" i="2"/>
  <c r="AS147" i="2" s="1"/>
  <c r="AS148" i="2" s="1"/>
  <c r="AS149" i="2" s="1"/>
  <c r="AS150" i="2" s="1"/>
  <c r="AS151" i="2" s="1"/>
  <c r="AS152" i="2" s="1"/>
  <c r="AS153" i="2" s="1"/>
  <c r="AN146" i="2"/>
  <c r="AM128" i="2"/>
  <c r="AB95" i="2"/>
  <c r="AB96" i="2" s="1"/>
  <c r="AB97" i="2" s="1"/>
  <c r="AB98" i="2" s="1"/>
  <c r="AB99" i="2" s="1"/>
  <c r="AD94" i="2"/>
  <c r="T94" i="2" s="1"/>
  <c r="AF94" i="2" s="1"/>
  <c r="AH94" i="2" s="1"/>
  <c r="AI92" i="2" s="1"/>
  <c r="AJ92" i="2" s="1"/>
  <c r="AK92" i="2" s="1"/>
  <c r="Z94" i="2"/>
  <c r="Y94" i="2"/>
  <c r="AA94" i="2"/>
  <c r="Y147" i="2"/>
  <c r="AA147" i="2"/>
  <c r="Z147" i="2"/>
  <c r="D142" i="2"/>
  <c r="X141" i="2"/>
  <c r="AI101" i="2"/>
  <c r="AJ101" i="2" s="1"/>
  <c r="AK101" i="2" s="1"/>
  <c r="X95" i="2"/>
  <c r="D96" i="2"/>
  <c r="Y138" i="2"/>
  <c r="AA138" i="2"/>
  <c r="Z138" i="2"/>
  <c r="Z149" i="2"/>
  <c r="Y149" i="2"/>
  <c r="AA149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AN83" i="2"/>
  <c r="AM83" i="2"/>
  <c r="Y84" i="2"/>
  <c r="AA84" i="2"/>
  <c r="Z84" i="2"/>
  <c r="Z86" i="2"/>
  <c r="Y86" i="2"/>
  <c r="AA86" i="2"/>
  <c r="AA85" i="2"/>
  <c r="Z85" i="2"/>
  <c r="Y85" i="2"/>
  <c r="X87" i="2"/>
  <c r="D88" i="2"/>
  <c r="AP74" i="2"/>
  <c r="AS74" i="2"/>
  <c r="AS75" i="2" s="1"/>
  <c r="AS76" i="2" s="1"/>
  <c r="AS77" i="2" s="1"/>
  <c r="AS78" i="2" s="1"/>
  <c r="AS79" i="2" s="1"/>
  <c r="AS80" i="2" s="1"/>
  <c r="AS81" i="2" s="1"/>
  <c r="AO74" i="2"/>
  <c r="AN74" i="2"/>
  <c r="AM74" i="2"/>
  <c r="Y75" i="2"/>
  <c r="AA75" i="2"/>
  <c r="Z75" i="2"/>
  <c r="Z77" i="2"/>
  <c r="Y77" i="2"/>
  <c r="AA77" i="2"/>
  <c r="AA76" i="2"/>
  <c r="Z76" i="2"/>
  <c r="Y76" i="2"/>
  <c r="X78" i="2"/>
  <c r="D79" i="2"/>
  <c r="X69" i="2"/>
  <c r="D70" i="2"/>
  <c r="AA67" i="2"/>
  <c r="Z67" i="2"/>
  <c r="Y67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N65" i="2"/>
  <c r="AM65" i="2"/>
  <c r="Y66" i="2"/>
  <c r="AA66" i="2"/>
  <c r="Z66" i="2"/>
  <c r="Z68" i="2"/>
  <c r="Y68" i="2"/>
  <c r="AA68" i="2"/>
  <c r="Y57" i="2"/>
  <c r="AA57" i="2"/>
  <c r="Z57" i="2"/>
  <c r="Z59" i="2"/>
  <c r="Y59" i="2"/>
  <c r="AA59" i="2"/>
  <c r="X60" i="2"/>
  <c r="D61" i="2"/>
  <c r="AA58" i="2"/>
  <c r="Z58" i="2"/>
  <c r="Y58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AN56" i="2"/>
  <c r="AM56" i="2"/>
  <c r="D51" i="2"/>
  <c r="X50" i="2"/>
  <c r="AM47" i="2"/>
  <c r="AP47" i="2"/>
  <c r="AO47" i="2"/>
  <c r="AN47" i="2"/>
  <c r="AS47" i="2"/>
  <c r="AS48" i="2" s="1"/>
  <c r="AS49" i="2" s="1"/>
  <c r="AS50" i="2" s="1"/>
  <c r="AS51" i="2" s="1"/>
  <c r="AS52" i="2" s="1"/>
  <c r="AS53" i="2" s="1"/>
  <c r="AS54" i="2" s="1"/>
  <c r="AA49" i="2"/>
  <c r="Z49" i="2"/>
  <c r="Y49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Y39" i="2"/>
  <c r="AA39" i="2"/>
  <c r="Z39" i="2"/>
  <c r="Z41" i="2"/>
  <c r="Y41" i="2"/>
  <c r="AA41" i="2"/>
  <c r="X42" i="2"/>
  <c r="D43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AA31" i="2"/>
  <c r="Z31" i="2"/>
  <c r="Y31" i="2"/>
  <c r="Y30" i="2"/>
  <c r="AA30" i="2"/>
  <c r="Z30" i="2"/>
  <c r="Z32" i="2"/>
  <c r="Y32" i="2"/>
  <c r="AA32" i="2"/>
  <c r="X33" i="2"/>
  <c r="D34" i="2"/>
  <c r="AD22" i="2"/>
  <c r="T22" i="2" s="1"/>
  <c r="AF22" i="2" s="1"/>
  <c r="AH22" i="2" s="1"/>
  <c r="AI20" i="2" s="1"/>
  <c r="AJ20" i="2" s="1"/>
  <c r="AK20" i="2" s="1"/>
  <c r="AB23" i="2"/>
  <c r="AB24" i="2" s="1"/>
  <c r="AB25" i="2" s="1"/>
  <c r="AB26" i="2" s="1"/>
  <c r="AB27" i="2" s="1"/>
  <c r="Y24" i="2"/>
  <c r="AA24" i="2"/>
  <c r="Z24" i="2"/>
  <c r="AA23" i="2"/>
  <c r="Y23" i="2"/>
  <c r="Z23" i="2"/>
  <c r="X25" i="2"/>
  <c r="D26" i="2"/>
  <c r="X15" i="2"/>
  <c r="D16" i="2"/>
  <c r="AA13" i="2"/>
  <c r="Z13" i="2"/>
  <c r="Y13" i="2"/>
  <c r="AO11" i="2"/>
  <c r="Y12" i="2"/>
  <c r="AA12" i="2"/>
  <c r="Z12" i="2"/>
  <c r="Z14" i="2"/>
  <c r="Y14" i="2"/>
  <c r="AA14" i="2"/>
  <c r="Y2" i="2"/>
  <c r="AB2" i="2" s="1"/>
  <c r="Z2" i="2"/>
  <c r="AC2" i="2" s="1"/>
  <c r="AG8" i="2"/>
  <c r="AG4" i="2"/>
  <c r="AM290" i="2" l="1"/>
  <c r="AS11" i="2"/>
  <c r="AS12" i="2" s="1"/>
  <c r="AS13" i="2" s="1"/>
  <c r="AS14" i="2" s="1"/>
  <c r="AS15" i="2" s="1"/>
  <c r="AS16" i="2" s="1"/>
  <c r="AS17" i="2" s="1"/>
  <c r="AS18" i="2" s="1"/>
  <c r="AM254" i="2"/>
  <c r="AN272" i="2"/>
  <c r="AM11" i="2"/>
  <c r="AQ11" i="2" s="1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P254" i="2"/>
  <c r="AM227" i="2"/>
  <c r="AP11" i="2"/>
  <c r="AN200" i="2"/>
  <c r="AQ200" i="2" s="1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P182" i="2"/>
  <c r="AO182" i="2"/>
  <c r="AS182" i="2"/>
  <c r="AS183" i="2" s="1"/>
  <c r="AS184" i="2" s="1"/>
  <c r="AS185" i="2" s="1"/>
  <c r="AS186" i="2" s="1"/>
  <c r="AS187" i="2" s="1"/>
  <c r="AS188" i="2" s="1"/>
  <c r="AS189" i="2" s="1"/>
  <c r="AM182" i="2"/>
  <c r="AQ182" i="2" s="1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N182" i="2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O128" i="2"/>
  <c r="AS155" i="2"/>
  <c r="AS156" i="2" s="1"/>
  <c r="AS157" i="2" s="1"/>
  <c r="AS158" i="2" s="1"/>
  <c r="AS159" i="2" s="1"/>
  <c r="AS160" i="2" s="1"/>
  <c r="AS161" i="2" s="1"/>
  <c r="AS162" i="2" s="1"/>
  <c r="AN119" i="2"/>
  <c r="AN254" i="2"/>
  <c r="AS128" i="2"/>
  <c r="AS129" i="2" s="1"/>
  <c r="AS130" i="2" s="1"/>
  <c r="AS131" i="2" s="1"/>
  <c r="AS132" i="2" s="1"/>
  <c r="AS133" i="2" s="1"/>
  <c r="AS134" i="2" s="1"/>
  <c r="AS135" i="2" s="1"/>
  <c r="AM155" i="2"/>
  <c r="AQ155" i="2" s="1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P155" i="2"/>
  <c r="AS119" i="2"/>
  <c r="AS120" i="2" s="1"/>
  <c r="AS121" i="2" s="1"/>
  <c r="AS122" i="2" s="1"/>
  <c r="AS123" i="2" s="1"/>
  <c r="AS124" i="2" s="1"/>
  <c r="AS125" i="2" s="1"/>
  <c r="AS126" i="2" s="1"/>
  <c r="AS254" i="2"/>
  <c r="AS255" i="2" s="1"/>
  <c r="AS256" i="2" s="1"/>
  <c r="AS257" i="2" s="1"/>
  <c r="AS258" i="2" s="1"/>
  <c r="AS259" i="2" s="1"/>
  <c r="AS260" i="2" s="1"/>
  <c r="AS261" i="2" s="1"/>
  <c r="AN128" i="2"/>
  <c r="AQ128" i="2" s="1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M119" i="2"/>
  <c r="AS227" i="2"/>
  <c r="AS228" i="2" s="1"/>
  <c r="AS229" i="2" s="1"/>
  <c r="AS230" i="2" s="1"/>
  <c r="AS231" i="2" s="1"/>
  <c r="AS232" i="2" s="1"/>
  <c r="AS233" i="2" s="1"/>
  <c r="AS234" i="2" s="1"/>
  <c r="AS200" i="2"/>
  <c r="AS201" i="2" s="1"/>
  <c r="AS202" i="2" s="1"/>
  <c r="AS203" i="2" s="1"/>
  <c r="AS204" i="2" s="1"/>
  <c r="AS205" i="2" s="1"/>
  <c r="AS206" i="2" s="1"/>
  <c r="AS207" i="2" s="1"/>
  <c r="AO290" i="2"/>
  <c r="AO272" i="2"/>
  <c r="AP308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P227" i="2"/>
  <c r="AQ227" i="2" s="1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O200" i="2"/>
  <c r="AP290" i="2"/>
  <c r="AS272" i="2"/>
  <c r="AS273" i="2" s="1"/>
  <c r="AS274" i="2" s="1"/>
  <c r="AS275" i="2" s="1"/>
  <c r="AS276" i="2" s="1"/>
  <c r="AS277" i="2" s="1"/>
  <c r="AS278" i="2" s="1"/>
  <c r="AS279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O227" i="2"/>
  <c r="AM272" i="2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P344" i="2"/>
  <c r="AM344" i="2"/>
  <c r="AN344" i="2"/>
  <c r="AS344" i="2"/>
  <c r="AS345" i="2" s="1"/>
  <c r="AS346" i="2" s="1"/>
  <c r="AS347" i="2" s="1"/>
  <c r="AS348" i="2" s="1"/>
  <c r="AS349" i="2" s="1"/>
  <c r="AS350" i="2" s="1"/>
  <c r="AS351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N290" i="2"/>
  <c r="AQ290" i="2" s="1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Y238" i="2"/>
  <c r="Z238" i="2"/>
  <c r="AA238" i="2"/>
  <c r="D240" i="2"/>
  <c r="X239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X221" i="2"/>
  <c r="D222" i="2"/>
  <c r="AA220" i="2"/>
  <c r="Z220" i="2"/>
  <c r="Y220" i="2"/>
  <c r="AO173" i="2"/>
  <c r="AS173" i="2"/>
  <c r="AS174" i="2" s="1"/>
  <c r="AS175" i="2" s="1"/>
  <c r="AS176" i="2" s="1"/>
  <c r="AS177" i="2" s="1"/>
  <c r="AS178" i="2" s="1"/>
  <c r="AS179" i="2" s="1"/>
  <c r="AS180" i="2" s="1"/>
  <c r="AN173" i="2"/>
  <c r="AM173" i="2"/>
  <c r="AP173" i="2"/>
  <c r="Y130" i="2"/>
  <c r="AA130" i="2"/>
  <c r="Z130" i="2"/>
  <c r="D132" i="2"/>
  <c r="X131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X113" i="2"/>
  <c r="D114" i="2"/>
  <c r="Y112" i="2"/>
  <c r="Z112" i="2"/>
  <c r="AA112" i="2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S299" i="2"/>
  <c r="AS300" i="2" s="1"/>
  <c r="AS301" i="2" s="1"/>
  <c r="AS302" i="2" s="1"/>
  <c r="AS303" i="2" s="1"/>
  <c r="AS304" i="2" s="1"/>
  <c r="AS305" i="2" s="1"/>
  <c r="AS306" i="2" s="1"/>
  <c r="AO299" i="2"/>
  <c r="AM299" i="2"/>
  <c r="AP299" i="2"/>
  <c r="AN299" i="2"/>
  <c r="D312" i="2"/>
  <c r="X311" i="2"/>
  <c r="Z347" i="2"/>
  <c r="Y347" i="2"/>
  <c r="AA347" i="2"/>
  <c r="D305" i="2"/>
  <c r="X304" i="2"/>
  <c r="AM335" i="2"/>
  <c r="AP335" i="2"/>
  <c r="AN335" i="2"/>
  <c r="AS335" i="2"/>
  <c r="AS336" i="2" s="1"/>
  <c r="AS337" i="2" s="1"/>
  <c r="AS338" i="2" s="1"/>
  <c r="AS339" i="2" s="1"/>
  <c r="AS340" i="2" s="1"/>
  <c r="AS341" i="2" s="1"/>
  <c r="AS342" i="2" s="1"/>
  <c r="AO335" i="2"/>
  <c r="Z356" i="2"/>
  <c r="Y356" i="2"/>
  <c r="AA356" i="2"/>
  <c r="D323" i="2"/>
  <c r="X322" i="2"/>
  <c r="AA329" i="2"/>
  <c r="Z329" i="2"/>
  <c r="Y329" i="2"/>
  <c r="X348" i="2"/>
  <c r="D349" i="2"/>
  <c r="AA276" i="2"/>
  <c r="Y276" i="2"/>
  <c r="Z276" i="2"/>
  <c r="Y293" i="2"/>
  <c r="AA293" i="2"/>
  <c r="Z293" i="2"/>
  <c r="Z338" i="2"/>
  <c r="Y338" i="2"/>
  <c r="AA338" i="2"/>
  <c r="X357" i="2"/>
  <c r="D358" i="2"/>
  <c r="D331" i="2"/>
  <c r="X330" i="2"/>
  <c r="X277" i="2"/>
  <c r="D278" i="2"/>
  <c r="X294" i="2"/>
  <c r="D295" i="2"/>
  <c r="X339" i="2"/>
  <c r="D340" i="2"/>
  <c r="AN326" i="2"/>
  <c r="AM326" i="2"/>
  <c r="AS326" i="2"/>
  <c r="AS327" i="2" s="1"/>
  <c r="AS328" i="2" s="1"/>
  <c r="AS329" i="2" s="1"/>
  <c r="AS330" i="2" s="1"/>
  <c r="AS331" i="2" s="1"/>
  <c r="AS332" i="2" s="1"/>
  <c r="AS333" i="2" s="1"/>
  <c r="AO326" i="2"/>
  <c r="AP326" i="2"/>
  <c r="X285" i="2"/>
  <c r="D286" i="2"/>
  <c r="Y310" i="2"/>
  <c r="AA310" i="2"/>
  <c r="Z310" i="2"/>
  <c r="AS281" i="2"/>
  <c r="AS282" i="2" s="1"/>
  <c r="AS283" i="2" s="1"/>
  <c r="AS284" i="2" s="1"/>
  <c r="AS285" i="2" s="1"/>
  <c r="AS286" i="2" s="1"/>
  <c r="AS287" i="2" s="1"/>
  <c r="AS288" i="2" s="1"/>
  <c r="AO281" i="2"/>
  <c r="AN281" i="2"/>
  <c r="AM281" i="2"/>
  <c r="AP281" i="2"/>
  <c r="Z303" i="2"/>
  <c r="AA303" i="2"/>
  <c r="Y303" i="2"/>
  <c r="Z284" i="2"/>
  <c r="AA284" i="2"/>
  <c r="Y284" i="2"/>
  <c r="AA321" i="2"/>
  <c r="Z321" i="2"/>
  <c r="Y321" i="2"/>
  <c r="Z266" i="2"/>
  <c r="Y266" i="2"/>
  <c r="AA266" i="2"/>
  <c r="D207" i="2"/>
  <c r="X207" i="2" s="1"/>
  <c r="X206" i="2"/>
  <c r="AA258" i="2"/>
  <c r="Z258" i="2"/>
  <c r="Y258" i="2"/>
  <c r="Z213" i="2"/>
  <c r="AA213" i="2"/>
  <c r="Y213" i="2"/>
  <c r="AM245" i="2"/>
  <c r="AP245" i="2"/>
  <c r="AN245" i="2"/>
  <c r="AS245" i="2"/>
  <c r="AS246" i="2" s="1"/>
  <c r="AS247" i="2" s="1"/>
  <c r="AS248" i="2" s="1"/>
  <c r="AS249" i="2" s="1"/>
  <c r="AS250" i="2" s="1"/>
  <c r="AS251" i="2" s="1"/>
  <c r="AS252" i="2" s="1"/>
  <c r="AO245" i="2"/>
  <c r="AA247" i="2"/>
  <c r="Y247" i="2"/>
  <c r="Z247" i="2"/>
  <c r="D186" i="2"/>
  <c r="X185" i="2"/>
  <c r="Z205" i="2"/>
  <c r="AA205" i="2"/>
  <c r="Y205" i="2"/>
  <c r="D195" i="2"/>
  <c r="X194" i="2"/>
  <c r="AN236" i="2"/>
  <c r="AS236" i="2"/>
  <c r="AS237" i="2" s="1"/>
  <c r="AS238" i="2" s="1"/>
  <c r="AS239" i="2" s="1"/>
  <c r="AS240" i="2" s="1"/>
  <c r="AS241" i="2" s="1"/>
  <c r="AS242" i="2" s="1"/>
  <c r="AS243" i="2" s="1"/>
  <c r="AO236" i="2"/>
  <c r="AP236" i="2"/>
  <c r="AM236" i="2"/>
  <c r="AS209" i="2"/>
  <c r="AS210" i="2" s="1"/>
  <c r="AS211" i="2" s="1"/>
  <c r="AS212" i="2" s="1"/>
  <c r="AS213" i="2" s="1"/>
  <c r="AS214" i="2" s="1"/>
  <c r="AS215" i="2" s="1"/>
  <c r="AS216" i="2" s="1"/>
  <c r="AO209" i="2"/>
  <c r="AP209" i="2"/>
  <c r="AN209" i="2"/>
  <c r="AM209" i="2"/>
  <c r="AM191" i="2"/>
  <c r="AO191" i="2"/>
  <c r="AP191" i="2"/>
  <c r="AN191" i="2"/>
  <c r="AS191" i="2"/>
  <c r="AS192" i="2" s="1"/>
  <c r="AS193" i="2" s="1"/>
  <c r="AS194" i="2" s="1"/>
  <c r="AS195" i="2" s="1"/>
  <c r="AS196" i="2" s="1"/>
  <c r="AS197" i="2" s="1"/>
  <c r="AS198" i="2" s="1"/>
  <c r="Y193" i="2"/>
  <c r="Z193" i="2"/>
  <c r="AA193" i="2"/>
  <c r="Y230" i="2"/>
  <c r="AA230" i="2"/>
  <c r="Z230" i="2"/>
  <c r="Y184" i="2"/>
  <c r="AA184" i="2"/>
  <c r="Z184" i="2"/>
  <c r="X267" i="2"/>
  <c r="D268" i="2"/>
  <c r="D260" i="2"/>
  <c r="X259" i="2"/>
  <c r="D215" i="2"/>
  <c r="X214" i="2"/>
  <c r="D249" i="2"/>
  <c r="X248" i="2"/>
  <c r="D232" i="2"/>
  <c r="X231" i="2"/>
  <c r="D97" i="2"/>
  <c r="X96" i="2"/>
  <c r="X142" i="2"/>
  <c r="D143" i="2"/>
  <c r="AA123" i="2"/>
  <c r="Y123" i="2"/>
  <c r="Z123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N164" i="2"/>
  <c r="AP164" i="2"/>
  <c r="D153" i="2"/>
  <c r="X153" i="2" s="1"/>
  <c r="X152" i="2"/>
  <c r="AA104" i="2"/>
  <c r="Z104" i="2"/>
  <c r="Y104" i="2"/>
  <c r="AA95" i="2"/>
  <c r="Z95" i="2"/>
  <c r="Y95" i="2"/>
  <c r="AS92" i="2"/>
  <c r="AS93" i="2" s="1"/>
  <c r="AS94" i="2" s="1"/>
  <c r="AS95" i="2" s="1"/>
  <c r="AS96" i="2" s="1"/>
  <c r="AS97" i="2" s="1"/>
  <c r="AS98" i="2" s="1"/>
  <c r="AS99" i="2" s="1"/>
  <c r="AO92" i="2"/>
  <c r="AN92" i="2"/>
  <c r="AM92" i="2"/>
  <c r="AP92" i="2"/>
  <c r="AA151" i="2"/>
  <c r="Z151" i="2"/>
  <c r="Y151" i="2"/>
  <c r="D106" i="2"/>
  <c r="X105" i="2"/>
  <c r="AN101" i="2"/>
  <c r="AM101" i="2"/>
  <c r="AP101" i="2"/>
  <c r="AO101" i="2"/>
  <c r="AS101" i="2"/>
  <c r="AS102" i="2" s="1"/>
  <c r="AS103" i="2" s="1"/>
  <c r="AS104" i="2" s="1"/>
  <c r="AS105" i="2" s="1"/>
  <c r="AS106" i="2" s="1"/>
  <c r="AS107" i="2" s="1"/>
  <c r="AS108" i="2" s="1"/>
  <c r="AA176" i="2"/>
  <c r="Z176" i="2"/>
  <c r="Y176" i="2"/>
  <c r="D160" i="2"/>
  <c r="X159" i="2"/>
  <c r="X168" i="2"/>
  <c r="D169" i="2"/>
  <c r="AA141" i="2"/>
  <c r="Z141" i="2"/>
  <c r="Y141" i="2"/>
  <c r="D178" i="2"/>
  <c r="X177" i="2"/>
  <c r="D125" i="2"/>
  <c r="X124" i="2"/>
  <c r="Y158" i="2"/>
  <c r="AA158" i="2"/>
  <c r="Z158" i="2"/>
  <c r="Z167" i="2"/>
  <c r="AA167" i="2"/>
  <c r="Y167" i="2"/>
  <c r="AA87" i="2"/>
  <c r="Z87" i="2"/>
  <c r="Y87" i="2"/>
  <c r="D89" i="2"/>
  <c r="X88" i="2"/>
  <c r="AA78" i="2"/>
  <c r="Z78" i="2"/>
  <c r="Y78" i="2"/>
  <c r="D80" i="2"/>
  <c r="X79" i="2"/>
  <c r="D71" i="2"/>
  <c r="X70" i="2"/>
  <c r="AA69" i="2"/>
  <c r="Z69" i="2"/>
  <c r="Y69" i="2"/>
  <c r="D62" i="2"/>
  <c r="X61" i="2"/>
  <c r="AA60" i="2"/>
  <c r="Z60" i="2"/>
  <c r="Y60" i="2"/>
  <c r="Z50" i="2"/>
  <c r="Y50" i="2"/>
  <c r="AA50" i="2"/>
  <c r="X51" i="2"/>
  <c r="D52" i="2"/>
  <c r="D44" i="2"/>
  <c r="X43" i="2"/>
  <c r="AA42" i="2"/>
  <c r="Z42" i="2"/>
  <c r="Y42" i="2"/>
  <c r="AA33" i="2"/>
  <c r="Z33" i="2"/>
  <c r="Y33" i="2"/>
  <c r="D35" i="2"/>
  <c r="X34" i="2"/>
  <c r="Z25" i="2"/>
  <c r="Y25" i="2"/>
  <c r="AA25" i="2"/>
  <c r="D27" i="2"/>
  <c r="X27" i="2" s="1"/>
  <c r="X26" i="2"/>
  <c r="AN20" i="2"/>
  <c r="AM20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54" i="2" l="1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X240" i="2"/>
  <c r="D241" i="2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Y239" i="2"/>
  <c r="AA239" i="2"/>
  <c r="Z239" i="2"/>
  <c r="D223" i="2"/>
  <c r="X222" i="2"/>
  <c r="AA221" i="2"/>
  <c r="Y221" i="2"/>
  <c r="Z221" i="2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Z131" i="2"/>
  <c r="Y131" i="2"/>
  <c r="AA131" i="2"/>
  <c r="X132" i="2"/>
  <c r="D133" i="2"/>
  <c r="X114" i="2"/>
  <c r="D115" i="2"/>
  <c r="Z113" i="2"/>
  <c r="AA113" i="2"/>
  <c r="Y113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X286" i="2"/>
  <c r="D287" i="2"/>
  <c r="D341" i="2"/>
  <c r="X340" i="2"/>
  <c r="D279" i="2"/>
  <c r="X279" i="2" s="1"/>
  <c r="X278" i="2"/>
  <c r="D359" i="2"/>
  <c r="X358" i="2"/>
  <c r="AA348" i="2"/>
  <c r="Z348" i="2"/>
  <c r="Y348" i="2"/>
  <c r="Y322" i="2"/>
  <c r="Z322" i="2"/>
  <c r="AA322" i="2"/>
  <c r="X305" i="2"/>
  <c r="D306" i="2"/>
  <c r="X306" i="2" s="1"/>
  <c r="Z311" i="2"/>
  <c r="Y311" i="2"/>
  <c r="AA311" i="2"/>
  <c r="Z285" i="2"/>
  <c r="Y285" i="2"/>
  <c r="AA285" i="2"/>
  <c r="AA339" i="2"/>
  <c r="Z339" i="2"/>
  <c r="Y339" i="2"/>
  <c r="Z277" i="2"/>
  <c r="Y277" i="2"/>
  <c r="AA277" i="2"/>
  <c r="AA357" i="2"/>
  <c r="Z357" i="2"/>
  <c r="Y357" i="2"/>
  <c r="X323" i="2"/>
  <c r="D324" i="2"/>
  <c r="X324" i="2" s="1"/>
  <c r="X312" i="2"/>
  <c r="D313" i="2"/>
  <c r="Y330" i="2"/>
  <c r="Z330" i="2"/>
  <c r="AA330" i="2"/>
  <c r="X295" i="2"/>
  <c r="D296" i="2"/>
  <c r="AA294" i="2"/>
  <c r="Z294" i="2"/>
  <c r="Y294" i="2"/>
  <c r="X331" i="2"/>
  <c r="D332" i="2"/>
  <c r="D350" i="2"/>
  <c r="X349" i="2"/>
  <c r="Y304" i="2"/>
  <c r="Z304" i="2"/>
  <c r="AA304" i="2"/>
  <c r="Z231" i="2"/>
  <c r="AA231" i="2"/>
  <c r="Y231" i="2"/>
  <c r="AA259" i="2"/>
  <c r="Z259" i="2"/>
  <c r="Y259" i="2"/>
  <c r="D187" i="2"/>
  <c r="X186" i="2"/>
  <c r="AA207" i="2"/>
  <c r="Z207" i="2"/>
  <c r="Y207" i="2"/>
  <c r="D233" i="2"/>
  <c r="X232" i="2"/>
  <c r="D261" i="2"/>
  <c r="X261" i="2" s="1"/>
  <c r="X260" i="2"/>
  <c r="Z248" i="2"/>
  <c r="Y248" i="2"/>
  <c r="AA248" i="2"/>
  <c r="Y214" i="2"/>
  <c r="AA214" i="2"/>
  <c r="Z214" i="2"/>
  <c r="D269" i="2"/>
  <c r="X268" i="2"/>
  <c r="Z194" i="2"/>
  <c r="Y194" i="2"/>
  <c r="AA194" i="2"/>
  <c r="X249" i="2"/>
  <c r="D250" i="2"/>
  <c r="D216" i="2"/>
  <c r="X216" i="2" s="1"/>
  <c r="X215" i="2"/>
  <c r="AA267" i="2"/>
  <c r="Z267" i="2"/>
  <c r="Y267" i="2"/>
  <c r="X195" i="2"/>
  <c r="D196" i="2"/>
  <c r="AA185" i="2"/>
  <c r="Z185" i="2"/>
  <c r="Y185" i="2"/>
  <c r="Y206" i="2"/>
  <c r="AA206" i="2"/>
  <c r="Z206" i="2"/>
  <c r="Y177" i="2"/>
  <c r="AA177" i="2"/>
  <c r="Z177" i="2"/>
  <c r="Y105" i="2"/>
  <c r="AA105" i="2"/>
  <c r="Z105" i="2"/>
  <c r="X143" i="2"/>
  <c r="D144" i="2"/>
  <c r="X144" i="2" s="1"/>
  <c r="X178" i="2"/>
  <c r="D179" i="2"/>
  <c r="D170" i="2"/>
  <c r="X169" i="2"/>
  <c r="X106" i="2"/>
  <c r="D107" i="2"/>
  <c r="Z152" i="2"/>
  <c r="Y152" i="2"/>
  <c r="AA152" i="2"/>
  <c r="AA142" i="2"/>
  <c r="Z142" i="2"/>
  <c r="Y142" i="2"/>
  <c r="Z124" i="2"/>
  <c r="AA124" i="2"/>
  <c r="Y124" i="2"/>
  <c r="Z168" i="2"/>
  <c r="Y168" i="2"/>
  <c r="AA168" i="2"/>
  <c r="AA159" i="2"/>
  <c r="Z159" i="2"/>
  <c r="Y159" i="2"/>
  <c r="Y153" i="2"/>
  <c r="AA153" i="2"/>
  <c r="Z153" i="2"/>
  <c r="Z96" i="2"/>
  <c r="Y96" i="2"/>
  <c r="AA96" i="2"/>
  <c r="D126" i="2"/>
  <c r="X126" i="2" s="1"/>
  <c r="X125" i="2"/>
  <c r="X160" i="2"/>
  <c r="D161" i="2"/>
  <c r="D98" i="2"/>
  <c r="X97" i="2"/>
  <c r="D90" i="2"/>
  <c r="X90" i="2" s="1"/>
  <c r="X89" i="2"/>
  <c r="AA88" i="2"/>
  <c r="Z88" i="2"/>
  <c r="Y88" i="2"/>
  <c r="D81" i="2"/>
  <c r="X81" i="2" s="1"/>
  <c r="X80" i="2"/>
  <c r="AA79" i="2"/>
  <c r="Z79" i="2"/>
  <c r="Y79" i="2"/>
  <c r="AA70" i="2"/>
  <c r="Z70" i="2"/>
  <c r="Y70" i="2"/>
  <c r="D72" i="2"/>
  <c r="X72" i="2" s="1"/>
  <c r="X71" i="2"/>
  <c r="AA61" i="2"/>
  <c r="Z61" i="2"/>
  <c r="Y61" i="2"/>
  <c r="D63" i="2"/>
  <c r="X63" i="2" s="1"/>
  <c r="X62" i="2"/>
  <c r="AA51" i="2"/>
  <c r="Z51" i="2"/>
  <c r="Y51" i="2"/>
  <c r="D53" i="2"/>
  <c r="X52" i="2"/>
  <c r="AA43" i="2"/>
  <c r="Z43" i="2"/>
  <c r="Y43" i="2"/>
  <c r="D45" i="2"/>
  <c r="X45" i="2" s="1"/>
  <c r="X44" i="2"/>
  <c r="D36" i="2"/>
  <c r="X36" i="2" s="1"/>
  <c r="X35" i="2"/>
  <c r="AA34" i="2"/>
  <c r="Z34" i="2"/>
  <c r="Y34" i="2"/>
  <c r="Z27" i="2"/>
  <c r="AA27" i="2"/>
  <c r="Y27" i="2"/>
  <c r="AA26" i="2"/>
  <c r="Y26" i="2"/>
  <c r="Z26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242" i="2" l="1"/>
  <c r="X241" i="2"/>
  <c r="AA240" i="2"/>
  <c r="Y240" i="2"/>
  <c r="Z240" i="2"/>
  <c r="Z222" i="2"/>
  <c r="Y222" i="2"/>
  <c r="AA222" i="2"/>
  <c r="D224" i="2"/>
  <c r="X223" i="2"/>
  <c r="Y132" i="2"/>
  <c r="AA132" i="2"/>
  <c r="Z132" i="2"/>
  <c r="D134" i="2"/>
  <c r="X133" i="2"/>
  <c r="X115" i="2"/>
  <c r="D116" i="2"/>
  <c r="Z114" i="2"/>
  <c r="Y114" i="2"/>
  <c r="AA114" i="2"/>
  <c r="AA340" i="2"/>
  <c r="Z340" i="2"/>
  <c r="Y340" i="2"/>
  <c r="AA349" i="2"/>
  <c r="Z349" i="2"/>
  <c r="Y349" i="2"/>
  <c r="Z295" i="2"/>
  <c r="AA295" i="2"/>
  <c r="Y295" i="2"/>
  <c r="D314" i="2"/>
  <c r="X313" i="2"/>
  <c r="Y305" i="2"/>
  <c r="AA305" i="2"/>
  <c r="Z305" i="2"/>
  <c r="D360" i="2"/>
  <c r="X360" i="2" s="1"/>
  <c r="X359" i="2"/>
  <c r="X341" i="2"/>
  <c r="D342" i="2"/>
  <c r="X342" i="2" s="1"/>
  <c r="D297" i="2"/>
  <c r="X297" i="2" s="1"/>
  <c r="X296" i="2"/>
  <c r="AA358" i="2"/>
  <c r="Z358" i="2"/>
  <c r="Y358" i="2"/>
  <c r="D351" i="2"/>
  <c r="X351" i="2" s="1"/>
  <c r="X350" i="2"/>
  <c r="AA312" i="2"/>
  <c r="Z312" i="2"/>
  <c r="Y312" i="2"/>
  <c r="Y278" i="2"/>
  <c r="AA278" i="2"/>
  <c r="Z278" i="2"/>
  <c r="X287" i="2"/>
  <c r="D288" i="2"/>
  <c r="X288" i="2" s="1"/>
  <c r="AA331" i="2"/>
  <c r="Y331" i="2"/>
  <c r="Z331" i="2"/>
  <c r="Y323" i="2"/>
  <c r="AA323" i="2"/>
  <c r="Z323" i="2"/>
  <c r="AA306" i="2"/>
  <c r="Z306" i="2"/>
  <c r="Y306" i="2"/>
  <c r="X332" i="2"/>
  <c r="D333" i="2"/>
  <c r="X333" i="2" s="1"/>
  <c r="AA324" i="2"/>
  <c r="Z324" i="2"/>
  <c r="Y324" i="2"/>
  <c r="AA279" i="2"/>
  <c r="Z279" i="2"/>
  <c r="Y279" i="2"/>
  <c r="AA286" i="2"/>
  <c r="Z286" i="2"/>
  <c r="Y286" i="2"/>
  <c r="AA195" i="2"/>
  <c r="Z195" i="2"/>
  <c r="Y195" i="2"/>
  <c r="Z215" i="2"/>
  <c r="AA215" i="2"/>
  <c r="Y215" i="2"/>
  <c r="AA268" i="2"/>
  <c r="Z268" i="2"/>
  <c r="Y268" i="2"/>
  <c r="Z260" i="2"/>
  <c r="Y260" i="2"/>
  <c r="AA260" i="2"/>
  <c r="Z216" i="2"/>
  <c r="Y216" i="2"/>
  <c r="AA216" i="2"/>
  <c r="D270" i="2"/>
  <c r="X270" i="2" s="1"/>
  <c r="X269" i="2"/>
  <c r="Z261" i="2"/>
  <c r="Y261" i="2"/>
  <c r="AA261" i="2"/>
  <c r="Y232" i="2"/>
  <c r="Z232" i="2"/>
  <c r="AA232" i="2"/>
  <c r="D251" i="2"/>
  <c r="X250" i="2"/>
  <c r="X233" i="2"/>
  <c r="D234" i="2"/>
  <c r="X234" i="2" s="1"/>
  <c r="Y186" i="2"/>
  <c r="Z186" i="2"/>
  <c r="AA186" i="2"/>
  <c r="X196" i="2"/>
  <c r="D197" i="2"/>
  <c r="AA249" i="2"/>
  <c r="Z249" i="2"/>
  <c r="Y249" i="2"/>
  <c r="X187" i="2"/>
  <c r="D188" i="2"/>
  <c r="Z160" i="2"/>
  <c r="Y160" i="2"/>
  <c r="AA160" i="2"/>
  <c r="Y169" i="2"/>
  <c r="AA169" i="2"/>
  <c r="Z169" i="2"/>
  <c r="Y144" i="2"/>
  <c r="AA144" i="2"/>
  <c r="Z144" i="2"/>
  <c r="Y125" i="2"/>
  <c r="Z125" i="2"/>
  <c r="AA125" i="2"/>
  <c r="X170" i="2"/>
  <c r="D171" i="2"/>
  <c r="X171" i="2" s="1"/>
  <c r="Z143" i="2"/>
  <c r="AA143" i="2"/>
  <c r="Y143" i="2"/>
  <c r="Y97" i="2"/>
  <c r="AA97" i="2"/>
  <c r="Z97" i="2"/>
  <c r="X98" i="2"/>
  <c r="D99" i="2"/>
  <c r="X99" i="2" s="1"/>
  <c r="Y126" i="2"/>
  <c r="Z126" i="2"/>
  <c r="AA126" i="2"/>
  <c r="D108" i="2"/>
  <c r="X108" i="2" s="1"/>
  <c r="X107" i="2"/>
  <c r="D180" i="2"/>
  <c r="X180" i="2" s="1"/>
  <c r="X179" i="2"/>
  <c r="D162" i="2"/>
  <c r="X162" i="2" s="1"/>
  <c r="X161" i="2"/>
  <c r="AA106" i="2"/>
  <c r="Z106" i="2"/>
  <c r="Y106" i="2"/>
  <c r="AA178" i="2"/>
  <c r="Z178" i="2"/>
  <c r="Y178" i="2"/>
  <c r="Z89" i="2"/>
  <c r="Y89" i="2"/>
  <c r="AA89" i="2"/>
  <c r="Z90" i="2"/>
  <c r="Y90" i="2"/>
  <c r="AA90" i="2"/>
  <c r="Z80" i="2"/>
  <c r="Y80" i="2"/>
  <c r="AA80" i="2"/>
  <c r="Z81" i="2"/>
  <c r="Y81" i="2"/>
  <c r="AA81" i="2"/>
  <c r="Z72" i="2"/>
  <c r="Y72" i="2"/>
  <c r="AA72" i="2"/>
  <c r="Z71" i="2"/>
  <c r="Y71" i="2"/>
  <c r="AA71" i="2"/>
  <c r="Z63" i="2"/>
  <c r="Y63" i="2"/>
  <c r="AA63" i="2"/>
  <c r="Z62" i="2"/>
  <c r="Y62" i="2"/>
  <c r="AA62" i="2"/>
  <c r="D54" i="2"/>
  <c r="X54" i="2" s="1"/>
  <c r="X53" i="2"/>
  <c r="AA52" i="2"/>
  <c r="Z52" i="2"/>
  <c r="Y52" i="2"/>
  <c r="Z45" i="2"/>
  <c r="Y45" i="2"/>
  <c r="AA45" i="2"/>
  <c r="Z44" i="2"/>
  <c r="Y44" i="2"/>
  <c r="AA44" i="2"/>
  <c r="Z35" i="2"/>
  <c r="Y35" i="2"/>
  <c r="AA35" i="2"/>
  <c r="Z36" i="2"/>
  <c r="Y36" i="2"/>
  <c r="AA3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Z241" i="2" l="1"/>
  <c r="Y241" i="2"/>
  <c r="AA241" i="2"/>
  <c r="X242" i="2"/>
  <c r="D243" i="2"/>
  <c r="X243" i="2" s="1"/>
  <c r="X224" i="2"/>
  <c r="D225" i="2"/>
  <c r="X225" i="2" s="1"/>
  <c r="Y223" i="2"/>
  <c r="AA223" i="2"/>
  <c r="Z223" i="2"/>
  <c r="D135" i="2"/>
  <c r="X135" i="2" s="1"/>
  <c r="X134" i="2"/>
  <c r="Z133" i="2"/>
  <c r="AA133" i="2"/>
  <c r="Y133" i="2"/>
  <c r="D117" i="2"/>
  <c r="X117" i="2" s="1"/>
  <c r="X116" i="2"/>
  <c r="Z115" i="2"/>
  <c r="AA115" i="2"/>
  <c r="Y115" i="2"/>
  <c r="Y296" i="2"/>
  <c r="AA296" i="2"/>
  <c r="Z296" i="2"/>
  <c r="AA332" i="2"/>
  <c r="Z332" i="2"/>
  <c r="Y332" i="2"/>
  <c r="Z297" i="2"/>
  <c r="AA297" i="2"/>
  <c r="Y297" i="2"/>
  <c r="Z360" i="2"/>
  <c r="Y360" i="2"/>
  <c r="AA360" i="2"/>
  <c r="AA313" i="2"/>
  <c r="Z313" i="2"/>
  <c r="Y313" i="2"/>
  <c r="Z333" i="2"/>
  <c r="Y333" i="2"/>
  <c r="AA333" i="2"/>
  <c r="Z287" i="2"/>
  <c r="AA287" i="2"/>
  <c r="Y287" i="2"/>
  <c r="Z359" i="2"/>
  <c r="Y359" i="2"/>
  <c r="AA359" i="2"/>
  <c r="Y342" i="2"/>
  <c r="AA342" i="2"/>
  <c r="Z342" i="2"/>
  <c r="X314" i="2"/>
  <c r="D315" i="2"/>
  <c r="X315" i="2" s="1"/>
  <c r="Z351" i="2"/>
  <c r="Y351" i="2"/>
  <c r="AA351" i="2"/>
  <c r="Y288" i="2"/>
  <c r="AA288" i="2"/>
  <c r="Z288" i="2"/>
  <c r="Z350" i="2"/>
  <c r="Y350" i="2"/>
  <c r="AA350" i="2"/>
  <c r="Z341" i="2"/>
  <c r="Y341" i="2"/>
  <c r="AA341" i="2"/>
  <c r="AA196" i="2"/>
  <c r="Z196" i="2"/>
  <c r="Y196" i="2"/>
  <c r="Y233" i="2"/>
  <c r="Z233" i="2"/>
  <c r="AA233" i="2"/>
  <c r="X197" i="2"/>
  <c r="D198" i="2"/>
  <c r="X198" i="2" s="1"/>
  <c r="Y187" i="2"/>
  <c r="Z187" i="2"/>
  <c r="AA187" i="2"/>
  <c r="AA250" i="2"/>
  <c r="Z250" i="2"/>
  <c r="Y250" i="2"/>
  <c r="Z269" i="2"/>
  <c r="Y269" i="2"/>
  <c r="AA269" i="2"/>
  <c r="X188" i="2"/>
  <c r="D189" i="2"/>
  <c r="X189" i="2" s="1"/>
  <c r="X251" i="2"/>
  <c r="D252" i="2"/>
  <c r="X252" i="2" s="1"/>
  <c r="Z270" i="2"/>
  <c r="Y270" i="2"/>
  <c r="AA270" i="2"/>
  <c r="AA234" i="2"/>
  <c r="Y234" i="2"/>
  <c r="Z234" i="2"/>
  <c r="AA179" i="2"/>
  <c r="Z179" i="2"/>
  <c r="Y179" i="2"/>
  <c r="Z180" i="2"/>
  <c r="Y180" i="2"/>
  <c r="AA180" i="2"/>
  <c r="AA107" i="2"/>
  <c r="Z107" i="2"/>
  <c r="Y107" i="2"/>
  <c r="AA99" i="2"/>
  <c r="Z99" i="2"/>
  <c r="Y99" i="2"/>
  <c r="AA171" i="2"/>
  <c r="Z171" i="2"/>
  <c r="Y171" i="2"/>
  <c r="Y161" i="2"/>
  <c r="AA161" i="2"/>
  <c r="Z161" i="2"/>
  <c r="Z162" i="2"/>
  <c r="Y162" i="2"/>
  <c r="AA162" i="2"/>
  <c r="Z108" i="2"/>
  <c r="Y108" i="2"/>
  <c r="AA108" i="2"/>
  <c r="AA98" i="2"/>
  <c r="Z98" i="2"/>
  <c r="Y98" i="2"/>
  <c r="Z170" i="2"/>
  <c r="AA170" i="2"/>
  <c r="Y170" i="2"/>
  <c r="Z53" i="2"/>
  <c r="Y53" i="2"/>
  <c r="AA53" i="2"/>
  <c r="Z54" i="2"/>
  <c r="Y54" i="2"/>
  <c r="AA54" i="2"/>
  <c r="AA4" i="2"/>
  <c r="Z4" i="2"/>
  <c r="Y4" i="2"/>
  <c r="D6" i="2"/>
  <c r="X5" i="2"/>
  <c r="AP2" i="2"/>
  <c r="AN2" i="2"/>
  <c r="AO2" i="2"/>
  <c r="AM2" i="2"/>
  <c r="Z242" i="2" l="1"/>
  <c r="Y242" i="2"/>
  <c r="AA242" i="2"/>
  <c r="Y243" i="2"/>
  <c r="Z243" i="2"/>
  <c r="AA243" i="2"/>
  <c r="Z225" i="2"/>
  <c r="Y225" i="2"/>
  <c r="AA225" i="2"/>
  <c r="Y224" i="2"/>
  <c r="AA224" i="2"/>
  <c r="Z224" i="2"/>
  <c r="Z134" i="2"/>
  <c r="Y134" i="2"/>
  <c r="AA134" i="2"/>
  <c r="Y135" i="2"/>
  <c r="AA135" i="2"/>
  <c r="Z135" i="2"/>
  <c r="Y116" i="2"/>
  <c r="Z116" i="2"/>
  <c r="AA116" i="2"/>
  <c r="Y117" i="2"/>
  <c r="Z117" i="2"/>
  <c r="AA117" i="2"/>
  <c r="Z314" i="2"/>
  <c r="AA314" i="2"/>
  <c r="Y314" i="2"/>
  <c r="Y315" i="2"/>
  <c r="AA315" i="2"/>
  <c r="Z315" i="2"/>
  <c r="Z251" i="2"/>
  <c r="Y251" i="2"/>
  <c r="AA251" i="2"/>
  <c r="Y198" i="2"/>
  <c r="AA198" i="2"/>
  <c r="Z198" i="2"/>
  <c r="Z189" i="2"/>
  <c r="AA189" i="2"/>
  <c r="Y189" i="2"/>
  <c r="Z197" i="2"/>
  <c r="Y197" i="2"/>
  <c r="AA197" i="2"/>
  <c r="AA188" i="2"/>
  <c r="Z188" i="2"/>
  <c r="Y188" i="2"/>
  <c r="Y252" i="2"/>
  <c r="AA252" i="2"/>
  <c r="Z252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<sst xmlns="http://schemas.openxmlformats.org/spreadsheetml/2006/main" count="50073" uniqueCount="34360">
  <si>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</si>
  <si>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</si>
  <si>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</si>
  <si>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</si>
  <si>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</si>
  <si>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</si>
  <si>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</si>
  <si>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</si>
  <si>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</si>
  <si>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</si>
  <si>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</si>
  <si>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</si>
  <si>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</si>
  <si>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</si>
  <si>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</si>
  <si>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</si>
  <si>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</si>
  <si>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</si>
  <si>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</si>
  <si>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</si>
  <si>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</si>
  <si>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</si>
  <si>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</si>
  <si>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</si>
  <si>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</si>
  <si>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</si>
  <si>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</si>
  <si>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</si>
  <si>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</si>
  <si>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</si>
  <si>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</si>
  <si>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</si>
  <si>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</si>
  <si>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</si>
  <si>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</si>
  <si>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</si>
  <si>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</si>
  <si>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</si>
  <si>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</si>
  <si>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</si>
  <si>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</si>
  <si>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</si>
  <si>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</si>
  <si>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</si>
  <si>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</si>
  <si>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</si>
  <si>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</si>
  <si>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</si>
  <si>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</si>
  <si>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</si>
  <si>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</si>
  <si>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</si>
  <si>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</si>
  <si>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</si>
  <si>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</si>
  <si>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</si>
  <si>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</si>
  <si>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</si>
  <si>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</si>
  <si>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</si>
  <si>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</si>
  <si>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</si>
  <si>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</si>
  <si>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</si>
  <si>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</si>
  <si>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</si>
  <si>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</si>
  <si>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</si>
  <si>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</si>
  <si>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</si>
  <si>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</si>
  <si>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</si>
  <si>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</si>
  <si>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</si>
  <si>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</si>
  <si>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</si>
  <si>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</si>
  <si>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</si>
  <si>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</si>
  <si>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</si>
  <si>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</si>
  <si>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</si>
  <si>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</si>
  <si>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</si>
  <si>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</si>
  <si>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</si>
  <si>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</si>
  <si>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</si>
  <si>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</si>
  <si>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</si>
  <si>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</si>
  <si>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</si>
  <si>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</si>
  <si>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</si>
  <si>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</si>
  <si>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</si>
  <si>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</si>
  <si>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</si>
  <si>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</si>
  <si>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</si>
  <si>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</si>
  <si>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</si>
  <si>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</si>
  <si>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</si>
  <si>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</si>
  <si>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</si>
  <si>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</si>
  <si>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</si>
  <si>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</si>
  <si>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</si>
  <si>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</si>
  <si>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</si>
  <si>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</si>
  <si>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</si>
  <si>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</si>
  <si>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</si>
  <si>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</si>
  <si>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</si>
  <si>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</si>
  <si>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</si>
  <si>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</si>
  <si>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</si>
  <si>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</si>
  <si>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</si>
  <si>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</si>
  <si>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</si>
  <si>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</si>
  <si>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</si>
  <si>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</si>
  <si>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</si>
  <si>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</si>
  <si>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</si>
  <si>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</si>
  <si>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</si>
  <si>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</si>
  <si>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</si>
  <si>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</si>
  <si>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</si>
  <si>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</si>
  <si>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</si>
  <si>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</si>
  <si>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</si>
  <si>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</si>
  <si>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</si>
  <si>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</si>
  <si>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</si>
  <si>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</si>
  <si>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</si>
  <si>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</si>
  <si>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</si>
  <si>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</si>
  <si>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</si>
  <si>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</si>
  <si>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</si>
  <si>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</si>
  <si>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</si>
  <si>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</si>
  <si>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</si>
  <si>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</si>
  <si>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</si>
  <si>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</si>
  <si>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</si>
  <si>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</si>
  <si>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</si>
  <si>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</si>
  <si>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</si>
  <si>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</si>
  <si>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</si>
  <si>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</si>
  <si>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</si>
  <si>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</si>
  <si>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</si>
  <si>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</si>
  <si>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</si>
  <si>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</si>
  <si>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</si>
  <si>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</si>
  <si>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</si>
  <si>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</si>
  <si>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</si>
  <si>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</si>
  <si>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</si>
  <si>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</si>
  <si>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</si>
  <si>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</si>
  <si>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</si>
  <si>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</si>
  <si>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</si>
  <si>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</si>
  <si>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</si>
  <si>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</si>
  <si>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</si>
  <si>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</si>
  <si>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</si>
  <si>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</si>
  <si>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</si>
  <si>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</si>
  <si>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</si>
  <si>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</si>
  <si>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</si>
  <si>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</si>
  <si>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</si>
  <si>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</si>
  <si>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</si>
  <si>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</si>
  <si>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</si>
  <si>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</si>
  <si>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</si>
  <si>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</si>
  <si>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</si>
  <si>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</si>
  <si>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</si>
  <si>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</si>
  <si>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</si>
  <si>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</si>
  <si>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</si>
  <si>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</si>
  <si>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</si>
  <si>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</si>
  <si>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</si>
  <si>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</si>
  <si>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</si>
  <si>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</si>
  <si>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</si>
  <si>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</si>
  <si>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</si>
  <si>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</si>
  <si>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</si>
  <si>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</si>
  <si>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</si>
  <si>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</si>
  <si>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</si>
  <si>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</si>
  <si>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</si>
  <si>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</si>
  <si>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</si>
  <si>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</si>
  <si>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</si>
  <si>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</si>
  <si>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</si>
  <si>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</si>
  <si>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</si>
  <si>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</si>
  <si>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</si>
  <si>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</si>
  <si>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</si>
  <si>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</si>
  <si>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</si>
  <si>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</si>
  <si>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</si>
  <si>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</si>
  <si>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</si>
  <si>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</si>
  <si>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</si>
  <si>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</si>
  <si>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</si>
  <si>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</si>
  <si>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</si>
  <si>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</si>
  <si>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</si>
  <si>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</si>
  <si>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</si>
  <si>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</si>
  <si>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</si>
  <si>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</si>
  <si>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</si>
  <si>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</si>
  <si>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</si>
  <si>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</si>
  <si>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</si>
  <si>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</si>
  <si>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</si>
  <si>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</si>
  <si>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</si>
  <si>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</si>
  <si>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</si>
  <si>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</si>
  <si>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</si>
  <si>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</si>
  <si>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</si>
  <si>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</si>
  <si>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</si>
  <si>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</si>
  <si>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</si>
  <si>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</si>
  <si>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</si>
  <si>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</si>
  <si>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</si>
  <si>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</si>
  <si>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</si>
  <si>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</si>
  <si>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</si>
  <si>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</si>
  <si>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</si>
  <si>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</si>
  <si>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</si>
  <si>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</si>
  <si>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</si>
  <si>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</si>
  <si>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</si>
  <si>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</si>
  <si>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</si>
  <si>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</si>
  <si>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</si>
  <si>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</si>
  <si>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</si>
  <si>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</si>
  <si>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</si>
  <si>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</si>
  <si>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</si>
  <si>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</si>
  <si>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</si>
  <si>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</si>
  <si>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</si>
  <si>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</si>
  <si>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</si>
  <si>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</si>
  <si>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</si>
  <si>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</si>
  <si>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</si>
  <si>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</si>
  <si>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</si>
  <si>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</si>
  <si>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</si>
  <si>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</si>
  <si>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</si>
  <si>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</si>
  <si>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</si>
  <si>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</si>
  <si>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</si>
  <si>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</si>
  <si>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</si>
  <si>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</si>
  <si>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</si>
  <si>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</si>
  <si>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</si>
  <si>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</si>
  <si>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</si>
  <si>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</si>
  <si>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</si>
  <si>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</si>
  <si>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</si>
  <si>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</si>
  <si>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</si>
  <si>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</si>
  <si>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</si>
  <si>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</si>
  <si>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</si>
  <si>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</si>
  <si>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</si>
  <si>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</si>
  <si>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</si>
  <si>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</si>
  <si>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</si>
  <si>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</si>
  <si>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</si>
  <si>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</si>
  <si>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</si>
  <si>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</si>
  <si>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</si>
  <si>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</si>
  <si>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</si>
  <si>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</si>
  <si>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</si>
  <si>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</si>
  <si>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</si>
  <si>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</si>
  <si>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</si>
  <si>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</si>
  <si>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</si>
  <si>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</si>
  <si>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</si>
  <si>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</si>
  <si>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</si>
  <si>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</si>
  <si>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</si>
  <si>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</si>
  <si>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</si>
  <si>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</si>
  <si>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</si>
  <si>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</si>
  <si>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</si>
  <si>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</si>
  <si>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</si>
  <si>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</si>
  <si>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</si>
  <si>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</si>
  <si>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</si>
  <si>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</si>
  <si>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</si>
  <si>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</si>
  <si>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</si>
  <si>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</si>
  <si>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</si>
  <si>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</si>
  <si>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</si>
  <si>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</si>
  <si>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</si>
  <si>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</si>
  <si>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</si>
  <si>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</si>
  <si>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</si>
  <si>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</si>
  <si>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</si>
  <si>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</si>
  <si>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</si>
  <si>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</si>
  <si>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</si>
  <si>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</si>
  <si>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</si>
  <si>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</si>
  <si>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</si>
  <si>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</si>
  <si>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</si>
  <si>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</si>
  <si>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</si>
  <si>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</si>
  <si>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</si>
  <si>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</si>
  <si>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</si>
  <si>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</si>
  <si>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</si>
  <si>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</si>
  <si>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</si>
  <si>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</si>
  <si>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</si>
  <si>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</si>
  <si>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</si>
  <si>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</si>
  <si>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</si>
  <si>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</si>
  <si>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</si>
  <si>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</si>
  <si>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</si>
  <si>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</si>
  <si>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</si>
  <si>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</si>
  <si>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</si>
  <si>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</si>
  <si>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</si>
  <si>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</si>
  <si>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</si>
  <si>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</si>
  <si>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</si>
  <si>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</si>
  <si>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</si>
  <si>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</si>
  <si>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</si>
  <si>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</si>
  <si>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</si>
  <si>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</si>
  <si>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</si>
  <si>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</si>
  <si>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</si>
  <si>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</si>
  <si>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</si>
  <si>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</si>
  <si>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</si>
  <si>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</si>
  <si>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</si>
  <si>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</si>
  <si>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</si>
  <si>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</si>
  <si>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</si>
  <si>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</si>
  <si>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</si>
  <si>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</si>
  <si>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</si>
  <si>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</si>
  <si>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</si>
  <si>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</si>
  <si>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</si>
  <si>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</si>
  <si>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</si>
  <si>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</si>
  <si>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</si>
  <si>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</si>
  <si>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</si>
  <si>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</si>
  <si>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</si>
  <si>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</si>
  <si>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</si>
  <si>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</si>
  <si>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</si>
  <si>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</si>
  <si>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</si>
  <si>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</si>
  <si>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</si>
  <si>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</si>
  <si>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</si>
  <si>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</si>
  <si>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</si>
  <si>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</si>
  <si>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</si>
  <si>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</si>
  <si>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</si>
  <si>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</si>
  <si>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</si>
  <si>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</si>
  <si>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</si>
  <si>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</si>
  <si>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</si>
  <si>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</si>
  <si>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</si>
  <si>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</si>
  <si>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</si>
  <si>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</si>
  <si>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</si>
  <si>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</si>
  <si>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</si>
  <si>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</si>
  <si>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</si>
  <si>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</si>
  <si>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</si>
  <si>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</si>
  <si>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</si>
  <si>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</si>
  <si>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</si>
  <si>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</si>
  <si>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</si>
  <si>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</si>
  <si>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</si>
  <si>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</si>
  <si>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</si>
  <si>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</si>
  <si>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</si>
  <si>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</si>
  <si>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</si>
  <si>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</si>
  <si>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</si>
  <si>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</si>
  <si>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</si>
  <si>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</si>
  <si>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</si>
  <si>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</si>
  <si>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</si>
  <si>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</si>
  <si>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</si>
  <si>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</si>
  <si>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</si>
  <si>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</si>
  <si>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</si>
  <si>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</si>
  <si>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</si>
  <si>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</si>
  <si>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</si>
  <si>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</si>
  <si>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</si>
  <si>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</si>
  <si>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</si>
  <si>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</si>
  <si>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</si>
  <si>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</si>
  <si>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</si>
  <si>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</si>
  <si>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</si>
  <si>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</si>
  <si>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</si>
  <si>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</si>
  <si>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</si>
  <si>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</si>
  <si>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</si>
  <si>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</si>
  <si>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</si>
  <si>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</si>
  <si>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</si>
  <si>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</si>
  <si>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</si>
  <si>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</si>
  <si>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</si>
  <si>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</si>
  <si>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</si>
  <si>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</si>
  <si>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</si>
  <si>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</si>
  <si>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</si>
  <si>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</si>
  <si>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</si>
  <si>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</si>
  <si>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</si>
  <si>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</si>
  <si>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</si>
  <si>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</si>
  <si>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</si>
  <si>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</si>
  <si>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</si>
  <si>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</si>
  <si>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</si>
  <si>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</si>
  <si>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</si>
  <si>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</si>
  <si>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</si>
  <si>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</si>
  <si>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</si>
  <si>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</si>
  <si>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</si>
  <si>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</si>
  <si>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</si>
  <si>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</si>
  <si>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</si>
  <si>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</si>
  <si>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</si>
  <si>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</si>
  <si>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</si>
  <si>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</si>
  <si>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</si>
  <si>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</si>
  <si>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</si>
  <si>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</si>
  <si>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</si>
  <si>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</si>
  <si>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</si>
  <si>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</si>
  <si>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</si>
  <si>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</si>
  <si>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</si>
  <si>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</si>
  <si>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</si>
  <si>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</si>
  <si>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</si>
  <si>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</si>
  <si>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</si>
  <si>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</si>
  <si>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</si>
  <si>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</si>
  <si>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</si>
  <si>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</si>
  <si>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</si>
  <si>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</si>
  <si>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</si>
  <si>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</si>
  <si>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</si>
  <si>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</si>
  <si>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</si>
  <si>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</si>
  <si>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</si>
  <si>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</si>
  <si>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</si>
  <si>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</si>
  <si>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</si>
  <si>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</si>
  <si>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</si>
  <si>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</si>
  <si>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</si>
  <si>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</si>
  <si>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</si>
  <si>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</si>
  <si>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</si>
  <si>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</si>
  <si>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</si>
  <si>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</si>
  <si>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</si>
  <si>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</si>
  <si>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</si>
  <si>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</si>
  <si>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</si>
  <si>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</si>
  <si>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</si>
  <si>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</si>
  <si>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</si>
  <si>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</si>
  <si>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</si>
  <si>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</si>
  <si>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</si>
  <si>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</si>
  <si>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</si>
  <si>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</si>
  <si>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</si>
  <si>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</si>
  <si>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</si>
  <si>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</si>
  <si>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</si>
  <si>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</si>
  <si>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</si>
  <si>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</si>
  <si>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</si>
  <si>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</si>
  <si>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</si>
  <si>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</si>
  <si>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</si>
  <si>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</si>
  <si>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</si>
  <si>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</si>
  <si>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</si>
  <si>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</si>
  <si>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</si>
  <si>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</si>
  <si>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</si>
  <si>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</si>
  <si>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</si>
  <si>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</si>
  <si>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</si>
  <si>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</si>
  <si>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</si>
  <si>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</si>
  <si>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</si>
  <si>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</si>
  <si>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</si>
  <si>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</si>
  <si>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</si>
  <si>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</si>
  <si>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</si>
  <si>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</si>
  <si>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</si>
  <si>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</si>
  <si>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</si>
  <si>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</si>
  <si>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</si>
  <si>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</si>
  <si>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</si>
  <si>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</si>
  <si>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</si>
  <si>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</si>
  <si>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</si>
  <si>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</si>
  <si>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</si>
  <si>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</si>
  <si>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</si>
  <si>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</si>
  <si>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</si>
  <si>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</si>
  <si>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</si>
  <si>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</si>
  <si>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</si>
  <si>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</si>
  <si>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</si>
  <si>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</si>
  <si>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</si>
  <si>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</si>
  <si>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</si>
  <si>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</si>
  <si>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</si>
  <si>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</si>
  <si>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</si>
  <si>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</si>
  <si>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</si>
  <si>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</si>
  <si>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</si>
  <si>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</si>
  <si>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</si>
  <si>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</si>
  <si>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</si>
  <si>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</si>
  <si>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</si>
  <si>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</si>
  <si>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</si>
  <si>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</si>
  <si>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</si>
  <si>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</si>
  <si>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</si>
  <si>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</si>
  <si>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</si>
  <si>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</si>
  <si>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</si>
  <si>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</si>
  <si>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</si>
  <si>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</si>
  <si>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</si>
  <si>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</si>
  <si>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</si>
  <si>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</si>
  <si>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</si>
  <si>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</si>
  <si>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</si>
  <si>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</si>
  <si>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</si>
  <si>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</si>
  <si>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</si>
  <si>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</si>
  <si>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</si>
  <si>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</si>
  <si>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</si>
  <si>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</si>
  <si>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</si>
  <si>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</si>
  <si>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</si>
  <si>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</si>
  <si>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</si>
  <si>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</si>
  <si>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</si>
  <si>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</si>
  <si>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</si>
  <si>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</si>
  <si>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</si>
  <si>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</si>
  <si>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</si>
  <si>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</si>
  <si>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</si>
  <si>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</si>
  <si>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</si>
  <si>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</si>
  <si>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</si>
  <si>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</si>
  <si>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</si>
  <si>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</si>
  <si>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</si>
  <si>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</si>
  <si>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</si>
  <si>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</si>
  <si>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</si>
  <si>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</si>
  <si>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</si>
  <si>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</si>
  <si>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</si>
  <si>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</si>
  <si>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</si>
  <si>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</si>
  <si>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</si>
  <si>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</si>
  <si>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</si>
  <si>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</si>
  <si>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</si>
  <si>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</si>
  <si>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</si>
  <si>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</si>
  <si>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</si>
  <si>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</si>
  <si>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</si>
  <si>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</si>
  <si>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</si>
  <si>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</si>
  <si>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</si>
  <si>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</si>
  <si>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</si>
  <si>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</si>
  <si>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</si>
  <si>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</si>
  <si>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</si>
  <si>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</si>
  <si>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</si>
  <si>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</si>
  <si>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</si>
  <si>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</si>
  <si>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</si>
  <si>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</si>
  <si>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</si>
  <si>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</si>
  <si>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</si>
  <si>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</si>
  <si>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</si>
  <si>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</si>
  <si>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</si>
  <si>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</si>
  <si>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</si>
  <si>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</si>
  <si>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</si>
  <si>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</si>
  <si>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</si>
  <si>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</si>
  <si>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</si>
  <si>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</si>
  <si>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</si>
  <si>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</si>
  <si>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</si>
  <si>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</si>
  <si>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</si>
  <si>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</si>
  <si>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</si>
  <si>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</si>
  <si>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</si>
  <si>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</si>
  <si>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</si>
  <si>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</si>
  <si>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</si>
  <si>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</si>
  <si>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</si>
  <si>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</si>
  <si>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</si>
  <si>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</si>
  <si>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</si>
  <si>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</si>
  <si>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</si>
  <si>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</si>
  <si>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</si>
  <si>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</si>
  <si>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</si>
  <si>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</si>
  <si>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</si>
  <si>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</si>
  <si>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</si>
  <si>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</si>
  <si>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</si>
  <si>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</si>
  <si>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</si>
  <si>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</si>
  <si>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</si>
  <si>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</si>
  <si>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</si>
  <si>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</si>
  <si>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</si>
  <si>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</si>
  <si>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</si>
  <si>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</si>
  <si>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</si>
  <si>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</si>
  <si>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</si>
  <si>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</si>
  <si>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</si>
  <si>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</si>
  <si>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</si>
  <si>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</si>
  <si>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</si>
  <si>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</si>
  <si>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</si>
  <si>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</si>
  <si>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</si>
  <si>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</si>
  <si>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</si>
  <si>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</si>
  <si>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</si>
  <si>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</si>
  <si>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</si>
  <si>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</si>
  <si>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</si>
  <si>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</si>
  <si>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</si>
  <si>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</si>
  <si>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</si>
  <si>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</si>
  <si>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</si>
  <si>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</si>
  <si>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</si>
  <si>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</si>
  <si>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</si>
  <si>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</si>
  <si>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</si>
  <si>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</si>
  <si>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</si>
  <si>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</si>
  <si>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</si>
  <si>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</si>
  <si>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</si>
  <si>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</si>
  <si>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</si>
  <si>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</si>
  <si>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</si>
  <si>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</si>
  <si>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</si>
  <si>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</si>
  <si>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</si>
  <si>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</si>
  <si>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</si>
  <si>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</si>
  <si>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</si>
  <si>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</si>
  <si>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</si>
  <si>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</si>
  <si>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</si>
  <si>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</si>
  <si>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</si>
  <si>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</si>
  <si>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</si>
  <si>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</si>
  <si>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</si>
  <si>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</si>
  <si>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</si>
  <si>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</si>
  <si>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</si>
  <si>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</si>
  <si>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</si>
  <si>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</si>
  <si>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</si>
  <si>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</si>
  <si>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</si>
  <si>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</si>
  <si>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</si>
  <si>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</si>
  <si>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</si>
  <si>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</si>
  <si>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</si>
  <si>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</si>
  <si>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</si>
  <si>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</si>
  <si>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</si>
  <si>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</si>
  <si>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</si>
  <si>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</si>
  <si>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</si>
  <si>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</si>
  <si>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</si>
  <si>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</si>
  <si>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</si>
  <si>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</si>
  <si>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</si>
  <si>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</si>
  <si>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</si>
  <si>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</si>
  <si>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</si>
  <si>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</si>
  <si>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</si>
  <si>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</si>
  <si>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</si>
  <si>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</si>
  <si>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</si>
  <si>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</si>
  <si>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</si>
  <si>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</si>
  <si>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</si>
  <si>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</si>
  <si>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</si>
  <si>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</si>
  <si>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</si>
  <si>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</si>
  <si>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</si>
  <si>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</si>
  <si>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</si>
  <si>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</si>
  <si>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</si>
  <si>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</si>
  <si>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</si>
  <si>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</si>
  <si>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</si>
  <si>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</si>
  <si>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</si>
  <si>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</si>
  <si>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</si>
  <si>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</si>
  <si>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</si>
  <si>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</si>
  <si>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</si>
  <si>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</si>
  <si>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</si>
  <si>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</si>
  <si>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</si>
  <si>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</si>
  <si>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</si>
  <si>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</si>
  <si>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</si>
  <si>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</si>
  <si>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</si>
  <si>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</si>
  <si>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</si>
  <si>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</si>
  <si>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</si>
  <si>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</si>
  <si>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</si>
  <si>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</si>
  <si>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</si>
  <si>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</si>
  <si>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</si>
  <si>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</si>
  <si>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</si>
  <si>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</si>
  <si>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</si>
  <si>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</si>
  <si>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</si>
  <si>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</si>
  <si>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</si>
  <si>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</si>
  <si>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</si>
  <si>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</si>
  <si>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</si>
  <si>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</si>
  <si>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</si>
  <si>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</si>
  <si>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</si>
  <si>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</si>
  <si>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</si>
  <si>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</si>
  <si>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</si>
  <si>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</si>
  <si>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</si>
  <si>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</si>
  <si>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</si>
  <si>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</si>
  <si>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</si>
  <si>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</si>
  <si>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</si>
  <si>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</si>
  <si>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</si>
  <si>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</si>
  <si>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</si>
  <si>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</si>
  <si>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</si>
  <si>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</si>
  <si>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</si>
  <si>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</si>
  <si>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</si>
  <si>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</si>
  <si>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</si>
  <si>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</si>
  <si>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</si>
  <si>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</si>
  <si>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</si>
  <si>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</si>
  <si>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</si>
  <si>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</si>
  <si>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</si>
  <si>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</si>
  <si>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</si>
  <si>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</si>
  <si>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</si>
  <si>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</si>
  <si>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</si>
  <si>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</si>
  <si>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</si>
  <si>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</si>
  <si>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</si>
  <si>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</si>
  <si>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</si>
  <si>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</si>
  <si>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</si>
  <si>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</si>
  <si>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</si>
  <si>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</si>
  <si>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</si>
  <si>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</si>
  <si>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</si>
  <si>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</si>
  <si>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</si>
  <si>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</si>
  <si>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</si>
  <si>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</si>
  <si>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</si>
  <si>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</si>
  <si>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</si>
  <si>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</si>
  <si>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</si>
  <si>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</si>
  <si>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</si>
  <si>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</si>
  <si>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</si>
  <si>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</si>
  <si>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</si>
  <si>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</si>
  <si>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</si>
  <si>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</si>
  <si>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</si>
  <si>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</si>
  <si>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</si>
  <si>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</si>
  <si>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</si>
  <si>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</si>
  <si>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</si>
  <si>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</si>
  <si>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</si>
  <si>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</si>
  <si>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</si>
  <si>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</si>
  <si>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</si>
  <si>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</si>
  <si>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</si>
  <si>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</si>
  <si>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</si>
  <si>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</si>
  <si>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</si>
  <si>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</si>
  <si>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</si>
  <si>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</si>
  <si>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</si>
  <si>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</si>
  <si>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</si>
  <si>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</si>
  <si>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</si>
  <si>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</si>
  <si>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</si>
  <si>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</si>
  <si>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</si>
  <si>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</si>
  <si>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</si>
  <si>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</si>
  <si>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</si>
  <si>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</si>
  <si>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</si>
  <si>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</si>
  <si>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</si>
  <si>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</si>
  <si>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</si>
  <si>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</si>
  <si>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</si>
  <si>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</si>
  <si>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</si>
  <si>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</si>
  <si>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</si>
  <si>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</si>
  <si>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</si>
  <si>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</si>
  <si>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</si>
  <si>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</si>
  <si>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</si>
  <si>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</si>
  <si>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</si>
  <si>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</si>
  <si>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</si>
  <si>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</si>
  <si>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</si>
  <si>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</si>
  <si>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</si>
  <si>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</si>
  <si>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</si>
  <si>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</si>
  <si>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</si>
  <si>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</si>
  <si>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</si>
  <si>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</si>
  <si>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</si>
  <si>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</si>
  <si>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</si>
  <si>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</si>
  <si>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</si>
  <si>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</si>
  <si>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</si>
  <si>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</si>
  <si>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</si>
  <si>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</si>
  <si>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</si>
  <si>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</si>
  <si>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</si>
  <si>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</si>
  <si>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</si>
  <si>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</si>
  <si>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</si>
  <si>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</si>
  <si>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</si>
  <si>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</si>
  <si>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</si>
  <si>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</si>
  <si>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</si>
  <si>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</si>
  <si>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</si>
  <si>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</si>
  <si>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</si>
  <si>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</si>
  <si>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</si>
  <si>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</si>
  <si>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</si>
  <si>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</si>
  <si>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</si>
  <si>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</si>
  <si>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</si>
  <si>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</si>
  <si>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</si>
  <si>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</si>
  <si>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</si>
  <si>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</si>
  <si>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</si>
  <si>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</si>
  <si>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</si>
  <si>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</si>
  <si>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</si>
  <si>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</si>
  <si>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</si>
  <si>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</si>
  <si>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</si>
  <si>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</si>
  <si>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</si>
  <si>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</si>
  <si>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</si>
  <si>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</si>
  <si>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</si>
  <si>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</si>
  <si>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</si>
  <si>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</si>
  <si>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</si>
  <si>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</si>
  <si>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</si>
  <si>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</si>
  <si>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</si>
  <si>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</si>
  <si>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</si>
  <si>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</si>
  <si>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</si>
  <si>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</si>
  <si>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</si>
  <si>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</si>
  <si>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</si>
  <si>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</si>
  <si>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</si>
  <si>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</si>
  <si>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</si>
  <si>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</si>
  <si>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</si>
  <si>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</si>
  <si>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</si>
  <si>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</si>
  <si>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</si>
  <si>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</si>
  <si>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</si>
  <si>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</si>
  <si>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</si>
  <si>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</si>
  <si>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</si>
  <si>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</si>
  <si>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</si>
  <si>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</si>
  <si>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</si>
  <si>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</si>
  <si>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</si>
  <si>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</si>
  <si>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</si>
  <si>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</si>
  <si>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</si>
  <si>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</si>
  <si>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</si>
  <si>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</si>
  <si>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</si>
  <si>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</si>
  <si>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</si>
  <si>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</si>
  <si>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</si>
  <si>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</si>
  <si>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</si>
  <si>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</si>
  <si>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</si>
  <si>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</si>
  <si>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</si>
  <si>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</si>
  <si>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</si>
  <si>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</si>
  <si>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</si>
  <si>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</si>
  <si>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</si>
  <si>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</si>
  <si>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</si>
  <si>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</si>
  <si>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</si>
  <si>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</si>
  <si>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</si>
  <si>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</si>
  <si>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</si>
  <si>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</si>
  <si>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</si>
  <si>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</si>
  <si>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</si>
  <si>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</si>
  <si>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</si>
  <si>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</si>
  <si>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</si>
  <si>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</si>
  <si>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</si>
  <si>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</si>
  <si>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</si>
  <si>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</si>
  <si>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</si>
  <si>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</si>
  <si>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</si>
  <si>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</si>
  <si>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</si>
  <si>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</si>
  <si>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</si>
  <si>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</si>
  <si>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</si>
  <si>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</si>
  <si>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</si>
  <si>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</si>
  <si>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</si>
  <si>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</si>
  <si>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</si>
  <si>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</si>
  <si>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</si>
  <si>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</si>
  <si>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</si>
  <si>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</si>
  <si>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</si>
  <si>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</si>
  <si>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</si>
  <si>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</si>
  <si>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</si>
  <si>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</si>
  <si>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</si>
  <si>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</si>
  <si>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</si>
  <si>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</si>
  <si>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</si>
  <si>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</si>
  <si>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</si>
  <si>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</si>
  <si>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</si>
  <si>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</si>
  <si>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</si>
  <si>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</si>
  <si>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</si>
  <si>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</si>
  <si>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</si>
  <si>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</si>
  <si>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</si>
  <si>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</si>
  <si>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</si>
  <si>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</si>
  <si>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</si>
  <si>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</si>
  <si>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</si>
  <si>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</si>
  <si>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</si>
  <si>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</si>
  <si>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</si>
  <si>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</si>
  <si>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</si>
  <si>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</si>
  <si>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</si>
  <si>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</si>
  <si>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</si>
  <si>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</si>
  <si>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</si>
  <si>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</si>
  <si>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</si>
  <si>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</si>
  <si>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</si>
  <si>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</si>
  <si>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</si>
  <si>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</si>
  <si>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</si>
  <si>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</si>
  <si>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</si>
  <si>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</si>
  <si>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</si>
  <si>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</si>
  <si>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</si>
  <si>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</si>
  <si>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</si>
  <si>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</si>
  <si>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</si>
  <si>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</si>
  <si>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</si>
  <si>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</si>
  <si>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</si>
  <si>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</si>
  <si>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</si>
  <si>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</si>
  <si>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</si>
  <si>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</si>
  <si>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</si>
  <si>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</si>
  <si>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</si>
  <si>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</si>
  <si>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</si>
  <si>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</si>
  <si>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</si>
  <si>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</si>
  <si>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</si>
  <si>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</si>
  <si>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</si>
  <si>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</si>
  <si>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</si>
  <si>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</si>
  <si>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</si>
  <si>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</si>
  <si>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</si>
  <si>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</si>
  <si>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</si>
  <si>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</si>
  <si>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</si>
  <si>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</si>
  <si>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</si>
  <si>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</si>
  <si>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</si>
  <si>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</si>
  <si>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</si>
  <si>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</si>
  <si>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</si>
  <si>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</si>
  <si>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</si>
  <si>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</si>
  <si>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</si>
  <si>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</si>
  <si>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</si>
  <si>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</si>
  <si>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</si>
  <si>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</si>
  <si>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</si>
  <si>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</si>
  <si>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</si>
  <si>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</si>
  <si>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</si>
  <si>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</si>
  <si>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</si>
  <si>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</si>
  <si>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</si>
  <si>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</si>
  <si>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</si>
  <si>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</si>
  <si>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</si>
  <si>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</si>
  <si>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</si>
  <si>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</si>
  <si>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</si>
  <si>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</si>
  <si>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</si>
  <si>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</si>
  <si>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</si>
  <si>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</si>
  <si>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</si>
  <si>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</si>
  <si>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</si>
  <si>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</si>
  <si>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</si>
  <si>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</si>
  <si>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</si>
  <si>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</si>
  <si>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</si>
  <si>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</si>
  <si>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</si>
  <si>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</si>
  <si>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</si>
  <si>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</si>
  <si>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</si>
  <si>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</si>
  <si>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</si>
  <si>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</si>
  <si>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</si>
  <si>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</si>
  <si>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</si>
  <si>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</si>
  <si>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</si>
  <si>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</si>
  <si>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</si>
  <si>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</si>
  <si>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</si>
  <si>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</si>
  <si>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</si>
  <si>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</si>
  <si>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</si>
  <si>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</si>
  <si>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</si>
  <si>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</si>
  <si>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</si>
  <si>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</si>
  <si>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</si>
  <si>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</si>
  <si>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</si>
  <si>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</si>
  <si>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</si>
  <si>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</si>
  <si>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</si>
  <si>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</si>
  <si>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</si>
  <si>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</si>
  <si>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</si>
  <si>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</si>
  <si>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</si>
  <si>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</si>
  <si>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</si>
  <si>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</si>
  <si>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</si>
  <si>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</si>
  <si>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</si>
  <si>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</si>
  <si>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</si>
  <si>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</si>
  <si>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</si>
  <si>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</si>
  <si>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</si>
  <si>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</si>
  <si>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</si>
  <si>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</si>
  <si>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</si>
  <si>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</si>
  <si>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</si>
  <si>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</si>
  <si>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</si>
  <si>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</si>
  <si>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</si>
  <si>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</si>
  <si>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</si>
  <si>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</si>
  <si>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</si>
  <si>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</si>
  <si>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</si>
  <si>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</si>
  <si>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</si>
  <si>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</si>
  <si>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</si>
  <si>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</si>
  <si>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</si>
  <si>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</si>
  <si>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</si>
  <si>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</si>
  <si>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</si>
  <si>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</si>
  <si>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</si>
  <si>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</si>
  <si>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</si>
  <si>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</si>
  <si>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</si>
  <si>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</si>
  <si>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</si>
  <si>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</si>
  <si>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</si>
  <si>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</si>
  <si>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</si>
  <si>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</si>
  <si>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</si>
  <si>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</si>
  <si>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</si>
  <si>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</si>
  <si>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</si>
  <si>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</si>
  <si>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</si>
  <si>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</si>
  <si>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</si>
  <si>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</si>
  <si>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</si>
  <si>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</si>
  <si>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</si>
  <si>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</si>
  <si>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</si>
  <si>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</si>
  <si>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</si>
  <si>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</si>
  <si>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</si>
  <si>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</si>
  <si>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</si>
  <si>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</si>
  <si>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</si>
  <si>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</si>
  <si>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</si>
  <si>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</si>
  <si>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</si>
  <si>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</si>
  <si>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</si>
  <si>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</si>
  <si>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</si>
  <si>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</si>
  <si>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</si>
  <si>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</si>
  <si>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</si>
  <si>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</si>
  <si>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</si>
  <si>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</si>
  <si>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</si>
  <si>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</si>
  <si>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</si>
  <si>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</si>
  <si>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</si>
  <si>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</si>
  <si>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</si>
  <si>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</si>
  <si>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</si>
  <si>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</si>
  <si>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</si>
  <si>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</si>
  <si>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</si>
  <si>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</si>
  <si>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</si>
  <si>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</si>
  <si>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</si>
  <si>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</si>
  <si>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</si>
  <si>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</si>
  <si>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</si>
  <si>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</si>
  <si>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</si>
  <si>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</si>
  <si>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</si>
  <si>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</si>
  <si>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</si>
  <si>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</si>
  <si>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</si>
  <si>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</si>
  <si>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</si>
  <si>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</si>
  <si>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</si>
  <si>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</si>
  <si>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</si>
  <si>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</si>
  <si>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</si>
  <si>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</si>
  <si>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</si>
  <si>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</si>
  <si>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</si>
  <si>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</si>
  <si>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</si>
  <si>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</si>
  <si>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</si>
  <si>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</si>
  <si>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</si>
  <si>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</si>
  <si>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</si>
  <si>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</si>
  <si>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</si>
  <si>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</si>
  <si>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</si>
  <si>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</si>
  <si>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</si>
  <si>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</si>
  <si>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</si>
  <si>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</si>
  <si>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</si>
  <si>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</si>
  <si>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</si>
  <si>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</si>
  <si>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</si>
  <si>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</si>
  <si>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</si>
  <si>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</si>
  <si>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</si>
  <si>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</si>
  <si>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</si>
  <si>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</si>
  <si>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</si>
  <si>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</si>
  <si>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</si>
  <si>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</si>
  <si>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</si>
  <si>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</si>
  <si>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</si>
  <si>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</si>
  <si>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</si>
  <si>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</si>
  <si>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</si>
  <si>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</si>
  <si>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</si>
  <si>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</si>
  <si>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</si>
  <si>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</si>
  <si>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</si>
  <si>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</si>
  <si>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</si>
  <si>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</si>
  <si>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</si>
  <si>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</si>
  <si>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</si>
  <si>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</si>
  <si>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</si>
  <si>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</si>
  <si>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</si>
  <si>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</si>
  <si>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</si>
  <si>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</si>
  <si>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</si>
  <si>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</si>
  <si>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</si>
  <si>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</si>
  <si>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</si>
  <si>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</si>
  <si>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</si>
  <si>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</si>
  <si>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</si>
  <si>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</si>
  <si>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</si>
  <si>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</si>
  <si>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</si>
  <si>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</si>
  <si>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</si>
  <si>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</si>
  <si>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</si>
  <si>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</si>
  <si>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</si>
  <si>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</si>
  <si>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</si>
  <si>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</si>
  <si>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</si>
  <si>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</si>
  <si>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</si>
  <si>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</si>
  <si>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</si>
  <si>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</si>
  <si>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</si>
  <si>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</si>
  <si>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</si>
  <si>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</si>
  <si>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</si>
  <si>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</si>
  <si>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</si>
  <si>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</si>
  <si>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</si>
  <si>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</si>
  <si>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</si>
  <si>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</si>
  <si>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</si>
  <si>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</si>
  <si>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</si>
  <si>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</si>
  <si>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</si>
  <si>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</si>
  <si>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</si>
  <si>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</si>
  <si>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</si>
  <si>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</si>
  <si>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</si>
  <si>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</si>
  <si>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</si>
  <si>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</si>
  <si>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</si>
  <si>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</si>
  <si>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</si>
  <si>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</si>
  <si>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</si>
  <si>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</si>
  <si>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</si>
  <si>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</si>
  <si>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</si>
  <si>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</si>
  <si>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</si>
  <si>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</si>
  <si>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</si>
  <si>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</si>
  <si>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</si>
  <si>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</si>
  <si>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</si>
  <si>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</si>
  <si>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</si>
  <si>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</si>
  <si>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</si>
  <si>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</si>
  <si>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</si>
  <si>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</si>
  <si>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</si>
  <si>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</si>
  <si>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</si>
  <si>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</si>
  <si>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</si>
  <si>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</si>
  <si>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</si>
  <si>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</si>
  <si>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</si>
  <si>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</si>
  <si>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</si>
  <si>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</si>
  <si>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</si>
  <si>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</si>
  <si>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</si>
  <si>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</si>
  <si>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</si>
  <si>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</si>
  <si>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</si>
  <si>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</si>
  <si>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</si>
  <si>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</si>
  <si>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</si>
  <si>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</si>
  <si>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</si>
  <si>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</si>
  <si>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</si>
  <si>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</si>
  <si>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</si>
  <si>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</si>
  <si>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</si>
  <si>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</si>
  <si>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</si>
  <si>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</si>
  <si>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</si>
  <si>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</si>
  <si>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</si>
  <si>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</si>
  <si>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</si>
  <si>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</si>
  <si>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</si>
  <si>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</si>
  <si>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</si>
  <si>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</si>
  <si>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</si>
  <si>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</si>
  <si>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</si>
  <si>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</si>
  <si>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</si>
  <si>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</si>
  <si>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</si>
  <si>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</si>
  <si>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</si>
  <si>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</si>
  <si>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</si>
  <si>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</si>
  <si>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</si>
  <si>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</si>
  <si>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</si>
  <si>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</si>
  <si>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</si>
  <si>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</si>
  <si>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</si>
  <si>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</si>
  <si>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</si>
  <si>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</si>
  <si>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</si>
  <si>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</si>
  <si>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</si>
  <si>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</si>
  <si>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</si>
  <si>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</si>
  <si>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</si>
  <si>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</si>
  <si>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</si>
  <si>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</si>
  <si>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</si>
  <si>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</si>
  <si>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</si>
  <si>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</si>
  <si>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</si>
  <si>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</si>
  <si>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</si>
  <si>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</si>
  <si>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</si>
  <si>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</si>
  <si>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</si>
  <si>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</si>
  <si>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</si>
  <si>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</si>
  <si>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</si>
  <si>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</si>
  <si>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</si>
  <si>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</si>
  <si>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</si>
  <si>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</si>
  <si>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</si>
  <si>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</si>
  <si>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</si>
  <si>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</si>
  <si>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</si>
  <si>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</si>
  <si>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</si>
  <si>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</si>
  <si>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</si>
  <si>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</si>
  <si>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</si>
  <si>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</si>
  <si>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</si>
  <si>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</si>
  <si>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</si>
  <si>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</si>
  <si>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</si>
  <si>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</si>
  <si>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</si>
  <si>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</si>
  <si>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</si>
  <si>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</si>
  <si>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</si>
  <si>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</si>
  <si>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</si>
  <si>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</si>
  <si>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</si>
  <si>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</si>
  <si>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</si>
  <si>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</si>
  <si>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</si>
  <si>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</si>
  <si>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</si>
  <si>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</si>
  <si>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</si>
  <si>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</si>
  <si>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</si>
  <si>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</si>
  <si>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</si>
  <si>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</si>
  <si>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</si>
  <si>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</si>
  <si>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</si>
  <si>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</si>
  <si>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</si>
  <si>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</si>
  <si>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</si>
  <si>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</si>
  <si>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</si>
  <si>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</si>
  <si>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</si>
  <si>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</si>
  <si>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</si>
  <si>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</si>
  <si>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</si>
  <si>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</si>
  <si>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</si>
  <si>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</si>
  <si>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</si>
  <si>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</si>
  <si>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</si>
  <si>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</si>
  <si>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</si>
  <si>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</si>
  <si>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</si>
  <si>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</si>
  <si>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</si>
  <si>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</si>
  <si>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</si>
  <si>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</si>
  <si>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</si>
  <si>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</si>
  <si>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</si>
  <si>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</si>
  <si>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</si>
  <si>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</si>
  <si>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</si>
  <si>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</si>
  <si>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</si>
  <si>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</si>
  <si>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</si>
  <si>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</si>
  <si>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</si>
  <si>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</si>
  <si>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</si>
  <si>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</si>
  <si>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</si>
  <si>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</si>
  <si>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</si>
  <si>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</si>
  <si>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</si>
  <si>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</si>
  <si>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</si>
  <si>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</si>
  <si>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</si>
  <si>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</si>
  <si>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</si>
  <si>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</si>
  <si>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</si>
  <si>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</si>
  <si>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</si>
  <si>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</si>
  <si>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</si>
  <si>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</si>
  <si>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</si>
  <si>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</si>
  <si>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</si>
  <si>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</si>
  <si>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</si>
  <si>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</si>
  <si>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</si>
  <si>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</si>
  <si>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</si>
  <si>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</si>
  <si>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</si>
  <si>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</si>
  <si>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</si>
  <si>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</si>
  <si>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</si>
  <si>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</si>
  <si>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</si>
  <si>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</si>
  <si>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</si>
  <si>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</si>
  <si>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</si>
  <si>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</si>
  <si>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</si>
  <si>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</si>
  <si>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</si>
  <si>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</si>
  <si>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</si>
  <si>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</si>
  <si>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</si>
  <si>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</si>
  <si>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</si>
  <si>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</si>
  <si>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</si>
  <si>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</si>
  <si>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</si>
  <si>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</si>
  <si>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</si>
  <si>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</si>
  <si>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</si>
  <si>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</si>
  <si>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</si>
  <si>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</si>
  <si>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</si>
  <si>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</si>
  <si>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</si>
  <si>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</si>
  <si>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</si>
  <si>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</si>
  <si>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</si>
  <si>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</si>
  <si>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</si>
  <si>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</si>
  <si>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</si>
  <si>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</si>
  <si>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</si>
  <si>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</si>
  <si>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</si>
  <si>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</si>
  <si>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</si>
  <si>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</si>
  <si>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</si>
  <si>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</si>
  <si>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</si>
  <si>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</si>
  <si>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</si>
  <si>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</si>
  <si>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</si>
  <si>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</si>
  <si>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</si>
  <si>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</si>
  <si>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</si>
  <si>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</si>
  <si>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</si>
  <si>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</si>
  <si>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</si>
  <si>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</si>
  <si>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</si>
  <si>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</si>
  <si>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</si>
  <si>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</si>
  <si>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</si>
  <si>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</si>
  <si>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</si>
  <si>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</si>
  <si>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</si>
  <si>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</si>
  <si>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</si>
  <si>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</si>
  <si>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</si>
  <si>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</si>
  <si>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</si>
  <si>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</si>
  <si>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</si>
  <si>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</si>
  <si>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</si>
  <si>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</si>
  <si>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</si>
  <si>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</si>
  <si>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</si>
  <si>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</si>
  <si>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</si>
  <si>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</si>
  <si>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</si>
  <si>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</si>
  <si>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</si>
  <si>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</si>
  <si>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</si>
  <si>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</si>
  <si>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</si>
  <si>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</si>
  <si>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</si>
  <si>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</si>
  <si>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</si>
  <si>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</si>
  <si>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</si>
  <si>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</si>
  <si>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</si>
  <si>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</si>
  <si>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</si>
  <si>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</si>
  <si>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</si>
  <si>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</si>
  <si>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</si>
  <si>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</si>
  <si>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</si>
  <si>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</si>
  <si>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</si>
  <si>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</si>
  <si>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</si>
  <si>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</si>
  <si>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</si>
  <si>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</si>
  <si>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</si>
  <si>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</si>
  <si>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</si>
  <si>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</si>
  <si>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</si>
  <si>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</si>
  <si>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</si>
  <si>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</si>
  <si>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</si>
  <si>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</si>
  <si>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</si>
  <si>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</si>
  <si>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</si>
  <si>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</si>
  <si>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</si>
  <si>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</si>
  <si>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</si>
  <si>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</si>
  <si>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</si>
  <si>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</si>
  <si>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</si>
  <si>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</si>
  <si>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</si>
  <si>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</si>
  <si>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</si>
  <si>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</si>
  <si>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</si>
  <si>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</si>
  <si>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</si>
  <si>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</si>
  <si>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</si>
  <si>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</si>
  <si>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</si>
  <si>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</si>
  <si>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</si>
  <si>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</si>
  <si>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</si>
  <si>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</si>
  <si>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</si>
  <si>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</si>
  <si>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</si>
  <si>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</si>
  <si>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</si>
  <si>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</si>
  <si>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</si>
  <si>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</si>
  <si>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</si>
  <si>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</si>
  <si>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</si>
  <si>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</si>
  <si>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</si>
  <si>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</si>
  <si>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</si>
  <si>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</si>
  <si>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</si>
  <si>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</si>
  <si>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</si>
  <si>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</si>
  <si>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</si>
  <si>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</si>
  <si>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</si>
  <si>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</si>
  <si>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</si>
  <si>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</si>
  <si>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</si>
  <si>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</si>
  <si>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</si>
  <si>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</si>
  <si>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</si>
  <si>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</si>
  <si>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</si>
  <si>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</si>
  <si>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</si>
  <si>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</si>
  <si>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</si>
  <si>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</si>
  <si>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</si>
  <si>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</si>
  <si>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</si>
  <si>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</si>
  <si>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</si>
  <si>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</si>
  <si>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</si>
  <si>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</si>
  <si>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</si>
  <si>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</si>
  <si>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</si>
  <si>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</si>
  <si>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</si>
  <si>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</si>
  <si>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</si>
  <si>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</si>
  <si>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</si>
  <si>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</si>
  <si>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</si>
  <si>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</si>
  <si>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</si>
  <si>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</si>
  <si>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</si>
  <si>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</si>
  <si>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</si>
  <si>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</si>
  <si>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</si>
  <si>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</si>
  <si>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</si>
  <si>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</si>
  <si>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</si>
  <si>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</si>
  <si>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</si>
  <si>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</si>
  <si>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</si>
  <si>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</si>
  <si>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</si>
  <si>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</si>
  <si>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</si>
  <si>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</si>
  <si>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</si>
  <si>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</si>
  <si>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</si>
  <si>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</si>
  <si>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</si>
  <si>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</si>
  <si>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</si>
  <si>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</si>
  <si>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</si>
  <si>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</si>
  <si>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</si>
  <si>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</si>
  <si>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</si>
  <si>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</si>
  <si>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</si>
  <si>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</si>
  <si>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</si>
  <si>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</si>
  <si>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</si>
  <si>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</si>
  <si>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</si>
  <si>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</si>
  <si>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</si>
  <si>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</si>
  <si>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</si>
  <si>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</si>
  <si>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</si>
  <si>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</si>
  <si>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</si>
  <si>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</si>
  <si>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</si>
  <si>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</si>
  <si>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</si>
  <si>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</si>
  <si>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</si>
  <si>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</si>
  <si>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</si>
  <si>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</si>
  <si>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</si>
  <si>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</si>
  <si>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</si>
  <si>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</si>
  <si>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</si>
  <si>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</si>
  <si>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</si>
  <si>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</si>
  <si>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</si>
  <si>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</si>
  <si>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</si>
  <si>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</si>
  <si>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</si>
  <si>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</si>
  <si>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</si>
  <si>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</si>
  <si>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</si>
  <si>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</si>
  <si>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</si>
  <si>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</si>
  <si>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</si>
  <si>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</si>
  <si>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</si>
  <si>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</si>
  <si>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</si>
  <si>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</si>
  <si>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</si>
  <si>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</si>
  <si>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</si>
  <si>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</si>
  <si>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</si>
  <si>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</si>
  <si>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</si>
  <si>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</si>
  <si>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</si>
  <si>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</si>
  <si>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</si>
  <si>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</si>
  <si>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</si>
  <si>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</si>
  <si>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</si>
  <si>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</si>
  <si>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</si>
  <si>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</si>
  <si>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</si>
  <si>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</si>
  <si>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</si>
  <si>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</si>
  <si>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</si>
  <si>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</si>
  <si>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</si>
  <si>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</si>
  <si>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</si>
  <si>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</si>
  <si>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</si>
  <si>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</si>
  <si>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</si>
  <si>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</si>
  <si>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</si>
  <si>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</si>
  <si>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</si>
  <si>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</si>
  <si>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</si>
  <si>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</si>
  <si>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</si>
  <si>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</si>
  <si>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</si>
  <si>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</si>
  <si>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</si>
  <si>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</si>
  <si>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</si>
  <si>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</si>
  <si>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</si>
  <si>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</si>
  <si>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</si>
  <si>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</si>
  <si>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</si>
  <si>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</si>
  <si>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</si>
  <si>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</si>
  <si>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</si>
  <si>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</si>
  <si>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</si>
  <si>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</si>
  <si>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</si>
  <si>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</si>
  <si>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</si>
  <si>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</si>
  <si>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</si>
  <si>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</si>
  <si>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</si>
  <si>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</si>
  <si>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</si>
  <si>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</si>
  <si>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</si>
  <si>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</si>
  <si>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</si>
  <si>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</si>
  <si>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</si>
  <si>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</si>
  <si>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</si>
  <si>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</si>
  <si>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</si>
  <si>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</si>
  <si>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</si>
  <si>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</si>
  <si>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</si>
  <si>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</si>
  <si>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</si>
  <si>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</si>
  <si>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</si>
  <si>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</si>
  <si>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</si>
  <si>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</si>
  <si>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</si>
  <si>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</si>
  <si>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</si>
  <si>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</si>
  <si>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</si>
  <si>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</si>
  <si>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</si>
  <si>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</si>
  <si>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</si>
  <si>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</si>
  <si>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</si>
  <si>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</si>
  <si>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</si>
  <si>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</si>
  <si>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</si>
  <si>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</si>
  <si>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</si>
  <si>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</si>
  <si>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</si>
  <si>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</si>
  <si>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</si>
  <si>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</si>
  <si>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</si>
  <si>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</si>
  <si>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</si>
  <si>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</si>
  <si>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</si>
  <si>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</si>
  <si>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</si>
  <si>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</si>
  <si>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</si>
  <si>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</si>
  <si>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</si>
  <si>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</si>
  <si>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</si>
  <si>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</si>
  <si>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</si>
  <si>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</si>
  <si>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</si>
  <si>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</si>
  <si>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</si>
  <si>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</si>
  <si>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</si>
  <si>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</si>
  <si>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</si>
  <si>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</si>
  <si>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</si>
  <si>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</si>
  <si>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</si>
  <si>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</si>
  <si>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</si>
  <si>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</si>
  <si>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</si>
  <si>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</si>
  <si>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</si>
  <si>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</si>
  <si>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</si>
  <si>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</si>
  <si>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</si>
  <si>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</si>
  <si>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</si>
  <si>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</si>
  <si>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</si>
  <si>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</si>
  <si>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</si>
  <si>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</si>
  <si>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</si>
  <si>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</si>
  <si>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</si>
  <si>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</si>
  <si>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</si>
  <si>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</si>
  <si>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</si>
  <si>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</si>
  <si>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</si>
  <si>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</si>
  <si>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</si>
  <si>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</si>
  <si>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</si>
  <si>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</si>
  <si>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</si>
  <si>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</si>
  <si>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</si>
  <si>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</si>
  <si>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</si>
  <si>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</si>
  <si>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</si>
  <si>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</si>
  <si>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</si>
  <si>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</si>
  <si>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</si>
  <si>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</si>
  <si>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</si>
  <si>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</si>
  <si>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</si>
  <si>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</si>
  <si>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</si>
  <si>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</si>
  <si>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</si>
  <si>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</si>
  <si>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</si>
  <si>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</si>
  <si>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</si>
  <si>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</si>
  <si>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</si>
  <si>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</si>
  <si>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</si>
  <si>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</si>
  <si>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</si>
  <si>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</si>
  <si>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</si>
  <si>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</si>
  <si>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</si>
  <si>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</si>
  <si>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</si>
  <si>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</si>
  <si>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</si>
  <si>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</si>
  <si>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</si>
  <si>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</si>
  <si>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</si>
  <si>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</si>
  <si>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</si>
  <si>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</si>
  <si>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</si>
  <si>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</si>
  <si>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</si>
  <si>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</si>
  <si>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</si>
  <si>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</si>
  <si>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</si>
  <si>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</si>
  <si>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</si>
  <si>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</si>
  <si>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</si>
  <si>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</si>
  <si>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</si>
  <si>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</si>
  <si>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</si>
  <si>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</si>
  <si>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</si>
  <si>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</si>
  <si>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</si>
  <si>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</si>
  <si>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</si>
  <si>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</si>
  <si>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</si>
  <si>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</si>
  <si>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</si>
  <si>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</si>
  <si>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</si>
  <si>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</si>
  <si>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</si>
  <si>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</si>
  <si>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</si>
  <si>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</si>
  <si>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</si>
  <si>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</si>
  <si>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</si>
  <si>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</si>
  <si>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</si>
  <si>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</si>
  <si>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</si>
  <si>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</si>
  <si>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</si>
  <si>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</si>
  <si>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</si>
  <si>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</si>
  <si>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</si>
  <si>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</si>
  <si>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</si>
  <si>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</si>
  <si>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</si>
  <si>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</si>
  <si>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</si>
  <si>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</si>
  <si>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</si>
  <si>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</si>
  <si>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</si>
  <si>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</si>
  <si>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</si>
  <si>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</si>
  <si>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</si>
  <si>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</si>
  <si>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</si>
  <si>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</si>
  <si>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</si>
  <si>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</si>
  <si>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</si>
  <si>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</si>
  <si>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</si>
  <si>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</si>
  <si>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</si>
  <si>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</si>
  <si>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</si>
  <si>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</si>
  <si>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</si>
  <si>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</si>
  <si>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</si>
  <si>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</si>
  <si>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</si>
  <si>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</si>
  <si>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</si>
  <si>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</si>
  <si>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</si>
  <si>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</si>
  <si>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</si>
  <si>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</si>
  <si>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</si>
  <si>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</si>
  <si>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</si>
  <si>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</si>
  <si>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</si>
  <si>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</si>
  <si>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</si>
  <si>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</si>
  <si>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</si>
  <si>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</si>
  <si>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</si>
  <si>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</si>
  <si>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</si>
  <si>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</si>
  <si>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</si>
  <si>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</si>
  <si>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</si>
  <si>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</si>
  <si>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</si>
  <si>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</si>
  <si>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</si>
  <si>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</si>
  <si>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</si>
  <si>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</si>
  <si>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</si>
  <si>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</si>
  <si>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</si>
  <si>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</si>
  <si>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</si>
  <si>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</si>
  <si>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</si>
  <si>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</si>
  <si>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</si>
  <si>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</si>
  <si>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</si>
  <si>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</si>
  <si>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</si>
  <si>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</si>
  <si>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</si>
  <si>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</si>
  <si>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</si>
  <si>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</si>
  <si>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</si>
  <si>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</si>
  <si>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</si>
  <si>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</si>
  <si>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</si>
  <si>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</si>
  <si>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</si>
  <si>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</si>
  <si>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</si>
  <si>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</si>
  <si>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</si>
  <si>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</si>
  <si>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</si>
  <si>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</si>
  <si>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</si>
  <si>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</si>
  <si>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</si>
  <si>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</si>
  <si>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</si>
  <si>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</si>
  <si>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</si>
  <si>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</si>
  <si>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</si>
  <si>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</si>
  <si>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</si>
  <si>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</si>
  <si>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</si>
  <si>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</si>
  <si>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</si>
  <si>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</si>
  <si>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</si>
  <si>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</si>
  <si>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</si>
  <si>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</si>
  <si>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</si>
  <si>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</si>
  <si>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</si>
  <si>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</si>
  <si>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</si>
  <si>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</si>
  <si>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</si>
  <si>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</si>
  <si>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</si>
  <si>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</si>
  <si>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</si>
  <si>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</si>
  <si>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</si>
  <si>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</si>
  <si>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</si>
  <si>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</si>
  <si>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</si>
  <si>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</si>
  <si>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</si>
  <si>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</si>
  <si>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</si>
  <si>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</si>
  <si>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</si>
  <si>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</si>
  <si>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</si>
  <si>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</si>
  <si>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</si>
  <si>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</si>
  <si>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</si>
  <si>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</si>
  <si>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</si>
  <si>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</si>
  <si>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</si>
  <si>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</si>
  <si>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</si>
  <si>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</si>
  <si>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</si>
  <si>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</si>
  <si>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</si>
  <si>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</si>
  <si>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</si>
  <si>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</si>
  <si>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</si>
  <si>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</si>
  <si>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</si>
  <si>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</si>
  <si>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</si>
  <si>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</si>
  <si>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</si>
  <si>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</si>
  <si>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</si>
  <si>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</si>
  <si>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</si>
  <si>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</si>
  <si>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</si>
  <si>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</si>
  <si>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</si>
  <si>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</si>
  <si>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</si>
  <si>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</si>
  <si>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</si>
  <si>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</si>
  <si>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</si>
  <si>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</si>
  <si>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</si>
  <si>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</si>
  <si>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</si>
  <si>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</si>
  <si>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</si>
  <si>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</si>
  <si>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</si>
  <si>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</si>
  <si>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</si>
  <si>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</si>
  <si>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</si>
  <si>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</si>
  <si>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</si>
  <si>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</si>
  <si>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</si>
  <si>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</si>
  <si>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</si>
  <si>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</si>
  <si>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</si>
  <si>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</si>
  <si>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</si>
  <si>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</si>
  <si>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</si>
  <si>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</si>
  <si>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</si>
  <si>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</si>
  <si>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</si>
  <si>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</si>
  <si>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</si>
  <si>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</si>
  <si>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</si>
  <si>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</si>
  <si>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</si>
  <si>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</si>
  <si>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</si>
  <si>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</si>
  <si>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</si>
  <si>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</si>
  <si>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</si>
  <si>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</si>
  <si>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</si>
  <si>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</si>
  <si>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</si>
  <si>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</si>
  <si>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</si>
  <si>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</si>
  <si>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</si>
  <si>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</si>
  <si>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</si>
  <si>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</si>
  <si>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</si>
  <si>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</si>
  <si>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</si>
  <si>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</si>
  <si>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</si>
  <si>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</si>
  <si>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</si>
  <si>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</si>
  <si>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</si>
  <si>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</si>
  <si>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</si>
  <si>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</si>
  <si>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</si>
  <si>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</si>
  <si>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</si>
  <si>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</si>
  <si>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</si>
  <si>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</si>
  <si>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</si>
  <si>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</si>
  <si>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</si>
  <si>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</si>
  <si>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</si>
  <si>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</si>
  <si>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</si>
  <si>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</si>
  <si>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</si>
  <si>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</si>
  <si>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</si>
  <si>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</si>
  <si>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</si>
  <si>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</si>
  <si>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</si>
  <si>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</si>
  <si>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</si>
  <si>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</si>
  <si>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</si>
  <si>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</si>
  <si>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</si>
  <si>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</si>
  <si>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</si>
  <si>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</si>
  <si>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</si>
  <si>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</si>
  <si>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</si>
  <si>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</si>
  <si>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</si>
  <si>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</si>
  <si>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</si>
  <si>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</si>
  <si>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</si>
  <si>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</si>
  <si>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</si>
  <si>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</si>
  <si>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</si>
  <si>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</si>
  <si>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</si>
  <si>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</si>
  <si>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</si>
  <si>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</si>
  <si>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</si>
  <si>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</si>
  <si>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</si>
  <si>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</si>
  <si>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</si>
  <si>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</si>
  <si>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</si>
  <si>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</si>
  <si>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</si>
  <si>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</si>
  <si>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</si>
  <si>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</si>
  <si>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</si>
  <si>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</si>
  <si>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</si>
  <si>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</si>
  <si>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</si>
  <si>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</si>
  <si>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</si>
  <si>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</si>
  <si>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</si>
  <si>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</si>
  <si>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</si>
  <si>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</si>
  <si>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</si>
  <si>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</si>
  <si>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</si>
  <si>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</si>
  <si>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</si>
  <si>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</si>
  <si>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</si>
  <si>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</si>
  <si>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</si>
  <si>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</si>
  <si>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</si>
  <si>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</si>
  <si>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</si>
  <si>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</si>
  <si>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</si>
  <si>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</si>
  <si>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</si>
  <si>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</si>
  <si>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</si>
  <si>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</si>
  <si>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</si>
  <si>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</si>
  <si>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</si>
  <si>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</si>
  <si>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</si>
  <si>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</si>
  <si>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</si>
  <si>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</si>
  <si>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</si>
  <si>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</si>
  <si>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</si>
  <si>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</si>
  <si>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</si>
  <si>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</si>
  <si>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</si>
  <si>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</si>
  <si>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</si>
  <si>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</si>
  <si>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</si>
  <si>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</si>
  <si>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</si>
  <si>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</si>
  <si>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</si>
  <si>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</si>
  <si>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</si>
  <si>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</si>
  <si>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</si>
  <si>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</si>
  <si>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</si>
  <si>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</si>
  <si>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</si>
  <si>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</si>
  <si>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</si>
  <si>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</si>
  <si>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</si>
  <si>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</si>
  <si>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</si>
  <si>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</si>
  <si>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</si>
  <si>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</si>
  <si>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</si>
  <si>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</si>
  <si>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</si>
  <si>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</si>
  <si>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</si>
  <si>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</si>
  <si>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</si>
  <si>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</si>
  <si>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</si>
  <si>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</si>
  <si>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</si>
  <si>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</si>
  <si>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</si>
  <si>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</si>
  <si>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</si>
  <si>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</si>
  <si>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</si>
  <si>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</si>
  <si>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</si>
  <si>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</si>
  <si>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</si>
  <si>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</si>
  <si>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</si>
  <si>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</si>
  <si>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</si>
  <si>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</si>
  <si>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</si>
  <si>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</si>
  <si>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</si>
  <si>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</si>
  <si>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</si>
  <si>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</si>
  <si>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</si>
  <si>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</si>
  <si>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</si>
  <si>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</si>
  <si>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</si>
  <si>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</si>
  <si>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</si>
  <si>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</si>
  <si>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</si>
  <si>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</si>
  <si>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</si>
  <si>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</si>
  <si>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</si>
  <si>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</si>
  <si>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</si>
  <si>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</si>
  <si>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</si>
  <si>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</si>
  <si>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</si>
  <si>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</si>
  <si>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</si>
  <si>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</si>
  <si>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</si>
  <si>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</si>
  <si>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</si>
  <si>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</si>
  <si>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</si>
  <si>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</si>
  <si>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</si>
  <si>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</si>
  <si>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</si>
  <si>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</si>
  <si>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</si>
  <si>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</si>
  <si>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</si>
  <si>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</si>
  <si>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</si>
  <si>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</si>
  <si>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</si>
  <si>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</si>
  <si>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</si>
  <si>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</si>
  <si>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</si>
  <si>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</si>
  <si>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</si>
  <si>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</si>
  <si>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</si>
  <si>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</si>
  <si>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</si>
  <si>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</si>
  <si>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</si>
  <si>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</si>
  <si>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</si>
  <si>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</si>
  <si>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</si>
  <si>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</si>
  <si>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</si>
  <si>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</si>
  <si>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</si>
  <si>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</si>
  <si>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</si>
  <si>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</si>
  <si>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</si>
  <si>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</si>
  <si>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</si>
  <si>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</si>
  <si>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</si>
  <si>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</si>
  <si>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</si>
  <si>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</si>
  <si>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</si>
  <si>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</si>
  <si>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</si>
  <si>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</si>
  <si>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</si>
  <si>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</si>
  <si>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</si>
  <si>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</si>
  <si>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</si>
  <si>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</si>
  <si>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</si>
  <si>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</si>
  <si>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</si>
  <si>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</si>
  <si>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</si>
  <si>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</si>
  <si>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</si>
  <si>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</si>
  <si>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</si>
  <si>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</si>
  <si>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</si>
  <si>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</si>
  <si>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</si>
  <si>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</si>
  <si>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</si>
  <si>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</si>
  <si>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</si>
  <si>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</si>
  <si>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</si>
  <si>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</si>
  <si>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</si>
  <si>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</si>
  <si>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</si>
  <si>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</si>
  <si>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</si>
  <si>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</si>
  <si>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</si>
  <si>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</si>
  <si>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</si>
  <si>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</si>
  <si>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</si>
  <si>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</si>
  <si>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</si>
  <si>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</si>
  <si>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</si>
  <si>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</si>
  <si>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</si>
  <si>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</si>
  <si>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</si>
  <si>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</si>
  <si>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</si>
  <si>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</si>
  <si>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</si>
  <si>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</si>
  <si>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</si>
  <si>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</si>
  <si>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</si>
  <si>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</si>
  <si>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</si>
  <si>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</si>
  <si>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</si>
  <si>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</si>
  <si>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</si>
  <si>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</si>
  <si>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</si>
  <si>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</si>
  <si>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</si>
  <si>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</si>
  <si>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</si>
  <si>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</si>
  <si>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</si>
  <si>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</si>
  <si>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</si>
  <si>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</si>
  <si>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</si>
  <si>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</si>
  <si>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</si>
  <si>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</si>
  <si>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</si>
  <si>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</si>
  <si>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</si>
  <si>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</si>
  <si>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</si>
  <si>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</si>
  <si>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</si>
  <si>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</si>
  <si>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</si>
  <si>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</si>
  <si>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</si>
  <si>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</si>
  <si>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</si>
  <si>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</si>
  <si>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</si>
  <si>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</si>
  <si>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</si>
  <si>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</si>
  <si>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</si>
  <si>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</si>
  <si>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</si>
  <si>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</si>
  <si>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</si>
  <si>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</si>
  <si>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</si>
  <si>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</si>
  <si>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</si>
  <si>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</si>
  <si>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</si>
  <si>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</si>
  <si>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</si>
  <si>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</si>
  <si>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</si>
  <si>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</si>
  <si>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</si>
  <si>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</si>
  <si>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</si>
  <si>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</si>
  <si>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</si>
  <si>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</si>
  <si>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</si>
  <si>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</si>
  <si>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</si>
  <si>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</si>
  <si>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</si>
  <si>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</si>
  <si>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</si>
  <si>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</si>
  <si>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</si>
  <si>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</si>
  <si>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</si>
  <si>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</si>
  <si>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</si>
  <si>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</si>
  <si>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</si>
  <si>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</si>
  <si>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</si>
  <si>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</si>
  <si>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</si>
  <si>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</si>
  <si>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</si>
  <si>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</si>
  <si>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</si>
  <si>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</si>
  <si>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</si>
  <si>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</si>
  <si>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</si>
  <si>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</si>
  <si>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</si>
  <si>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</si>
  <si>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</si>
  <si>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</si>
  <si>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</si>
  <si>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</si>
  <si>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</si>
  <si>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</si>
  <si>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</si>
  <si>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</si>
  <si>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</si>
  <si>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</si>
  <si>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</si>
  <si>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</si>
  <si>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</si>
  <si>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</si>
  <si>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</si>
  <si>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</si>
  <si>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</si>
  <si>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</si>
  <si>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</si>
  <si>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</si>
  <si>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</si>
  <si>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</si>
  <si>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</si>
  <si>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</si>
  <si>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</si>
  <si>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</si>
  <si>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</si>
  <si>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</si>
  <si>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</si>
  <si>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</si>
  <si>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</si>
  <si>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</si>
  <si>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</si>
  <si>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</si>
  <si>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</si>
  <si>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</si>
  <si>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</si>
  <si>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</si>
  <si>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</si>
  <si>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</si>
  <si>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</si>
  <si>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</si>
  <si>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</si>
  <si>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</si>
  <si>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</si>
  <si>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</si>
  <si>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</si>
  <si>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</si>
  <si>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</si>
  <si>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</si>
  <si>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</si>
  <si>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</si>
  <si>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</si>
  <si>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</si>
  <si>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</si>
  <si>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</si>
  <si>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</si>
  <si>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</si>
  <si>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</si>
  <si>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</si>
  <si>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</si>
  <si>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</si>
  <si>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</si>
  <si>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</si>
  <si>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</si>
  <si>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</si>
  <si>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</si>
  <si>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</si>
  <si>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</si>
  <si>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</si>
  <si>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</si>
  <si>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</si>
  <si>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</si>
  <si>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</si>
  <si>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</si>
  <si>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</si>
  <si>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</si>
  <si>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</si>
  <si>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</si>
  <si>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</si>
  <si>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</si>
  <si>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</si>
  <si>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</si>
  <si>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</si>
  <si>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</si>
  <si>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</si>
  <si>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</si>
  <si>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</si>
  <si>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</si>
  <si>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</si>
  <si>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</si>
  <si>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</si>
  <si>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</si>
  <si>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</si>
  <si>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</si>
  <si>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</si>
  <si>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</si>
  <si>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</si>
  <si>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</si>
  <si>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</si>
  <si>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</si>
  <si>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</si>
  <si>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</si>
  <si>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</si>
  <si>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</si>
  <si>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</si>
  <si>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</si>
  <si>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</si>
  <si>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</si>
  <si>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</si>
  <si>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</si>
  <si>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</si>
  <si>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</si>
  <si>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</si>
  <si>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</si>
  <si>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</si>
  <si>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</si>
  <si>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</si>
  <si>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</si>
  <si>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</si>
  <si>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</si>
  <si>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</si>
  <si>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</si>
  <si>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</si>
  <si>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</si>
  <si>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</si>
  <si>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</si>
  <si>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</si>
  <si>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</si>
  <si>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</si>
  <si>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</si>
  <si>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</si>
  <si>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</si>
  <si>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</si>
  <si>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</si>
  <si>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</si>
  <si>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</si>
  <si>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</si>
  <si>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</si>
  <si>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</si>
  <si>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</si>
  <si>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</si>
  <si>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</si>
  <si>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</si>
  <si>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</si>
  <si>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</si>
  <si>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</si>
  <si>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</si>
  <si>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</si>
  <si>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</si>
  <si>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</si>
  <si>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</si>
  <si>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</si>
  <si>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</si>
  <si>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</si>
  <si>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</si>
  <si>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</si>
  <si>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</si>
  <si>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</si>
  <si>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</si>
  <si>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</si>
  <si>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</si>
  <si>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</si>
  <si>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</si>
  <si>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</si>
  <si>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</si>
  <si>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</si>
  <si>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</si>
  <si>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</si>
  <si>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</si>
  <si>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</si>
  <si>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</si>
  <si>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</si>
  <si>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</si>
  <si>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</si>
  <si>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</si>
  <si>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</si>
  <si>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</si>
  <si>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</si>
  <si>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</si>
  <si>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</si>
  <si>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</si>
  <si>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</si>
  <si>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</si>
  <si>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</si>
  <si>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</si>
  <si>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</si>
  <si>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</si>
  <si>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</si>
  <si>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</si>
  <si>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</si>
  <si>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</si>
  <si>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</si>
  <si>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</si>
  <si>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</si>
  <si>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</si>
  <si>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</si>
  <si>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</si>
  <si>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</si>
  <si>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</si>
  <si>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</si>
  <si>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</si>
  <si>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</si>
  <si>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</si>
  <si>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</si>
  <si>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</si>
  <si>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</si>
  <si>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</si>
  <si>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</si>
  <si>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</si>
  <si>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</si>
  <si>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</si>
  <si>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</si>
  <si>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</si>
  <si>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</si>
  <si>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</si>
  <si>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</si>
  <si>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</si>
  <si>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</si>
  <si>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</si>
  <si>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</si>
  <si>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</si>
  <si>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</si>
  <si>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</si>
  <si>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</si>
  <si>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</si>
  <si>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</si>
  <si>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</si>
  <si>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</si>
  <si>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</si>
  <si>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</si>
  <si>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</si>
  <si>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</si>
  <si>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</si>
  <si>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</si>
  <si>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</si>
  <si>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</si>
  <si>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</si>
  <si>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</si>
  <si>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</si>
  <si>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</si>
  <si>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</si>
  <si>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</si>
  <si>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</si>
  <si>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</si>
  <si>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</si>
  <si>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</si>
  <si>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</si>
  <si>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</si>
  <si>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</si>
  <si>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</si>
  <si>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</si>
  <si>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</si>
  <si>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</si>
  <si>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</si>
  <si>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</si>
  <si>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</si>
  <si>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</si>
  <si>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</si>
  <si>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</si>
  <si>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</si>
  <si>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</si>
  <si>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</si>
  <si>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</si>
  <si>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</si>
  <si>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</si>
  <si>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</si>
  <si>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</si>
  <si>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</si>
  <si>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</si>
  <si>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</si>
  <si>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</si>
  <si>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</si>
  <si>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</si>
  <si>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</si>
  <si>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</si>
  <si>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</si>
  <si>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</si>
  <si>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</si>
  <si>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</si>
  <si>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</si>
  <si>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</si>
  <si>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</si>
  <si>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</si>
  <si>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</si>
  <si>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</si>
  <si>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</si>
  <si>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</si>
  <si>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</si>
  <si>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</si>
  <si>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</si>
  <si>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</si>
  <si>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</si>
  <si>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</si>
  <si>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</si>
  <si>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</si>
  <si>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</si>
  <si>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</si>
  <si>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</si>
  <si>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</si>
  <si>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</si>
  <si>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</si>
  <si>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</si>
  <si>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</si>
  <si>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</si>
  <si>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</si>
  <si>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</si>
  <si>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</si>
  <si>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</si>
  <si>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</si>
  <si>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</si>
  <si>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</si>
  <si>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</si>
  <si>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</si>
  <si>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</si>
  <si>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</si>
  <si>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</si>
  <si>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</si>
  <si>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</si>
  <si>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</si>
  <si>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</si>
  <si>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</si>
  <si>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</si>
  <si>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</si>
  <si>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</si>
  <si>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</si>
  <si>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</si>
  <si>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</si>
  <si>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</si>
  <si>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</si>
  <si>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</si>
  <si>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</si>
  <si>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</si>
  <si>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</si>
  <si>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</si>
  <si>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</si>
  <si>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</si>
  <si>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</si>
  <si>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</si>
  <si>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</si>
  <si>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</si>
  <si>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</si>
  <si>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</si>
  <si>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</si>
  <si>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</si>
  <si>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</si>
  <si>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</si>
  <si>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</si>
  <si>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</si>
  <si>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</si>
  <si>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</si>
  <si>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</si>
  <si>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</si>
  <si>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</si>
  <si>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</si>
  <si>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</si>
  <si>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</si>
  <si>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</si>
  <si>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</si>
  <si>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</si>
  <si>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</si>
  <si>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</si>
  <si>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</si>
  <si>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</si>
  <si>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</si>
  <si>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</si>
  <si>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</si>
  <si>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</si>
  <si>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</si>
  <si>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</si>
  <si>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</si>
  <si>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</si>
  <si>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</si>
  <si>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</si>
  <si>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</si>
  <si>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</si>
  <si>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</si>
  <si>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</si>
  <si>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</si>
  <si>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</si>
  <si>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</si>
  <si>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</si>
  <si>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</si>
  <si>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</si>
  <si>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</si>
  <si>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</si>
  <si>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</si>
  <si>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</si>
  <si>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</si>
  <si>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</si>
  <si>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</si>
  <si>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</si>
  <si>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</si>
  <si>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</si>
  <si>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</si>
  <si>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</si>
  <si>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</si>
  <si>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</si>
  <si>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</si>
  <si>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</si>
  <si>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</si>
  <si>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</si>
  <si>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</si>
  <si>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</si>
  <si>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</si>
  <si>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</si>
  <si>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</si>
  <si>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</si>
  <si>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</si>
  <si>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</si>
  <si>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</si>
  <si>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</si>
  <si>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</si>
  <si>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</si>
  <si>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</si>
  <si>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</si>
  <si>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</si>
  <si>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</si>
  <si>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</si>
  <si>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</si>
  <si>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</si>
  <si>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</si>
  <si>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</si>
  <si>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</si>
  <si>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</si>
  <si>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</si>
  <si>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</si>
  <si>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</si>
  <si>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</si>
  <si>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</si>
  <si>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</si>
  <si>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</si>
  <si>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</si>
  <si>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</si>
  <si>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</si>
  <si>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</si>
  <si>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</si>
  <si>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</si>
  <si>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</si>
  <si>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</si>
  <si>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</si>
  <si>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</si>
  <si>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</si>
  <si>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</si>
  <si>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</si>
  <si>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</si>
  <si>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</si>
  <si>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</si>
  <si>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</si>
  <si>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</si>
  <si>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</si>
  <si>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</si>
  <si>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</si>
  <si>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</si>
  <si>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</si>
  <si>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</si>
  <si>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</si>
  <si>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</si>
  <si>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</si>
  <si>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</si>
  <si>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</si>
  <si>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</si>
  <si>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</si>
  <si>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</si>
  <si>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</si>
  <si>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</si>
  <si>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</si>
  <si>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</si>
  <si>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</si>
  <si>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</si>
  <si>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</si>
  <si>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</si>
  <si>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</si>
  <si>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</si>
  <si>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</si>
  <si>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</si>
  <si>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</si>
  <si>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</si>
  <si>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</si>
  <si>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</si>
  <si>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</si>
  <si>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</si>
  <si>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</si>
  <si>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</si>
  <si>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</si>
  <si>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</si>
  <si>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</si>
  <si>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</si>
  <si>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</si>
  <si>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</si>
  <si>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</si>
  <si>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</si>
  <si>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</si>
  <si>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</si>
  <si>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</si>
  <si>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</si>
  <si>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</si>
  <si>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</si>
  <si>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</si>
  <si>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</si>
  <si>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</si>
  <si>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</si>
  <si>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</si>
  <si>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</si>
  <si>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</si>
  <si>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</si>
  <si>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</si>
  <si>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</si>
  <si>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</si>
  <si>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</si>
  <si>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</si>
  <si>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</si>
  <si>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</si>
  <si>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</si>
  <si>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</si>
  <si>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</si>
  <si>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</si>
  <si>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</si>
  <si>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</si>
  <si>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</si>
  <si>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</si>
  <si>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</si>
  <si>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</si>
  <si>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</si>
  <si>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</si>
  <si>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</si>
  <si>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</si>
  <si>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</si>
  <si>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</si>
  <si>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</si>
  <si>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</si>
  <si>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</si>
  <si>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</si>
  <si>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</si>
  <si>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</si>
  <si>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</si>
  <si>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</si>
  <si>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</si>
  <si>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</si>
  <si>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</si>
  <si>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</si>
  <si>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</si>
  <si>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</si>
  <si>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</si>
  <si>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</si>
  <si>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</si>
  <si>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</si>
  <si>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</si>
  <si>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</si>
  <si>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</si>
  <si>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</si>
  <si>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</si>
  <si>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</si>
  <si>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</si>
  <si>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</si>
  <si>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</si>
  <si>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</si>
  <si>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</si>
  <si>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</si>
  <si>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</si>
  <si>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</si>
  <si>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</si>
  <si>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</si>
  <si>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</si>
  <si>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</si>
  <si>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</si>
  <si>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</si>
  <si>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</si>
  <si>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</si>
  <si>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</si>
  <si>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</si>
  <si>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</si>
  <si>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</si>
  <si>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</si>
  <si>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</si>
  <si>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</si>
  <si>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</si>
  <si>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</si>
  <si>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</si>
  <si>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</si>
  <si>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</si>
  <si>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</si>
  <si>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</si>
  <si>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</si>
  <si>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</si>
  <si>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</si>
  <si>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</si>
  <si>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</si>
  <si>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</si>
  <si>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</si>
  <si>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</si>
  <si>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</si>
  <si>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</si>
  <si>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</si>
  <si>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</si>
  <si>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</si>
  <si>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</si>
  <si>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</si>
  <si>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</si>
  <si>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</si>
  <si>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</si>
  <si>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</si>
  <si>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</si>
  <si>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</si>
  <si>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</si>
  <si>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</si>
  <si>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</si>
  <si>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</si>
  <si>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</si>
  <si>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</si>
  <si>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</si>
  <si>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</si>
  <si>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</si>
  <si>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</si>
  <si>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</si>
  <si>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</si>
  <si>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</si>
  <si>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</si>
  <si>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</si>
  <si>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</si>
  <si>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</si>
  <si>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</si>
  <si>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</si>
  <si>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</si>
  <si>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</si>
  <si>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</si>
  <si>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</si>
  <si>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</si>
  <si>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</si>
  <si>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</si>
  <si>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</si>
  <si>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</si>
  <si>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</si>
  <si>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</si>
  <si>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</si>
  <si>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</si>
  <si>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</si>
  <si>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</si>
  <si>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</si>
  <si>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</si>
  <si>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</si>
  <si>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</si>
  <si>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</si>
  <si>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</si>
  <si>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</si>
  <si>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</si>
  <si>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</si>
  <si>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</si>
  <si>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</si>
  <si>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</si>
  <si>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</si>
  <si>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</si>
  <si>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</si>
  <si>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</si>
  <si>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</si>
  <si>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</si>
  <si>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</si>
  <si>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</si>
  <si>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</si>
  <si>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</si>
  <si>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</si>
  <si>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</si>
  <si>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</si>
  <si>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</si>
  <si>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</si>
  <si>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</si>
  <si>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</si>
  <si>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</si>
  <si>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</si>
  <si>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</si>
  <si>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</si>
  <si>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</si>
  <si>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</si>
  <si>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</si>
  <si>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</si>
  <si>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</si>
  <si>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</si>
  <si>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</si>
  <si>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</si>
  <si>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</si>
  <si>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</si>
  <si>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</si>
  <si>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</si>
  <si>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</si>
  <si>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</si>
  <si>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</si>
  <si>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</si>
  <si>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</si>
  <si>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</si>
  <si>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</si>
  <si>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</si>
  <si>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</si>
  <si>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</si>
  <si>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</si>
  <si>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</si>
  <si>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</si>
  <si>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</si>
  <si>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</si>
  <si>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</si>
  <si>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</si>
  <si>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</si>
  <si>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</si>
  <si>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</si>
  <si>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</si>
  <si>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</si>
  <si>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</si>
  <si>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</si>
  <si>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</si>
  <si>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</si>
  <si>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</si>
  <si>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</si>
  <si>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</si>
  <si>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</si>
  <si>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</si>
  <si>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</si>
  <si>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</si>
  <si>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</si>
  <si>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</si>
  <si>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</si>
  <si>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</si>
  <si>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</si>
  <si>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</si>
  <si>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</si>
  <si>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</si>
  <si>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</si>
  <si>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</si>
  <si>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</si>
  <si>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</si>
  <si>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</si>
  <si>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</si>
  <si>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</si>
  <si>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</si>
  <si>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</si>
  <si>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</si>
  <si>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</si>
  <si>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</si>
  <si>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</si>
  <si>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</si>
  <si>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</si>
  <si>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</si>
  <si>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</si>
  <si>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</si>
  <si>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</si>
  <si>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</si>
  <si>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</si>
  <si>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</si>
  <si>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</si>
  <si>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</si>
  <si>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</si>
  <si>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</si>
  <si>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</si>
  <si>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</si>
  <si>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</si>
  <si>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</si>
  <si>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</si>
  <si>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</si>
  <si>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</si>
  <si>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</si>
  <si>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</si>
  <si>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</si>
  <si>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</si>
  <si>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</si>
  <si>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</si>
  <si>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</si>
  <si>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</si>
  <si>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</si>
  <si>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</si>
  <si>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</si>
  <si>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</si>
  <si>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</si>
  <si>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</si>
  <si>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</si>
  <si>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</si>
  <si>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</si>
  <si>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</si>
  <si>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</si>
  <si>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</si>
  <si>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</si>
  <si>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</si>
  <si>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</si>
  <si>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</si>
  <si>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</si>
  <si>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</si>
  <si>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</si>
  <si>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</si>
  <si>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</si>
  <si>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</si>
  <si>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</si>
  <si>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</si>
  <si>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</si>
  <si>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</si>
  <si>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</si>
  <si>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</si>
  <si>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</si>
  <si>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</si>
  <si>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</si>
  <si>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</si>
  <si>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</si>
  <si>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</si>
  <si>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</si>
  <si>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</si>
  <si>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</si>
  <si>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</si>
  <si>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</si>
  <si>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</si>
  <si>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</si>
  <si>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</si>
  <si>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</si>
  <si>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</si>
  <si>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</si>
  <si>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</si>
  <si>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</si>
  <si>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</si>
  <si>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</si>
  <si>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</si>
  <si>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</si>
  <si>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</si>
  <si>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</si>
  <si>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</si>
  <si>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</si>
  <si>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</si>
  <si>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</si>
  <si>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</si>
  <si>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</si>
  <si>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</si>
  <si>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</si>
  <si>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</si>
  <si>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</si>
  <si>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</si>
  <si>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</si>
  <si>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</si>
  <si>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</si>
  <si>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</si>
  <si>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</si>
  <si>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</si>
  <si>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</si>
  <si>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</si>
  <si>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</si>
  <si>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</si>
  <si>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</si>
  <si>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</si>
  <si>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</si>
  <si>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</si>
  <si>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</si>
  <si>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</si>
  <si>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</si>
  <si>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</si>
  <si>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</si>
  <si>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</si>
  <si>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</si>
  <si>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</si>
  <si>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</si>
  <si>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</si>
  <si>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</si>
  <si>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</si>
  <si>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</si>
  <si>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</si>
  <si>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</si>
  <si>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</si>
  <si>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</si>
  <si>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</si>
  <si>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</si>
  <si>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</si>
  <si>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</si>
  <si>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</si>
  <si>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</si>
  <si>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</si>
  <si>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</si>
  <si>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</si>
  <si>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</si>
  <si>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</si>
  <si>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</si>
  <si>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</si>
  <si>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</si>
  <si>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</si>
  <si>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</si>
  <si>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</si>
  <si>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</si>
  <si>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</si>
  <si>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</si>
  <si>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</si>
  <si>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</si>
  <si>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</si>
  <si>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</si>
  <si>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</si>
  <si>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</si>
  <si>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</si>
  <si>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</si>
  <si>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</si>
  <si>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</si>
  <si>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</si>
  <si>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</si>
  <si>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</si>
  <si>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</si>
  <si>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</si>
  <si>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</si>
  <si>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</si>
  <si>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</si>
  <si>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</si>
  <si>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</si>
  <si>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</si>
  <si>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</si>
  <si>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</si>
  <si>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</si>
  <si>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</si>
  <si>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</si>
  <si>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</si>
  <si>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</si>
  <si>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</si>
  <si>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</si>
  <si>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</si>
  <si>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</si>
  <si>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</si>
  <si>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</si>
  <si>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</si>
  <si>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</si>
  <si>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</si>
  <si>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</si>
  <si>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</si>
  <si>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</si>
  <si>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</si>
  <si>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</si>
  <si>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</si>
  <si>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</si>
  <si>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</si>
  <si>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</si>
  <si>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</si>
  <si>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</si>
  <si>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</si>
  <si>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</si>
  <si>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</si>
  <si>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</si>
  <si>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</si>
  <si>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</si>
  <si>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</si>
  <si>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</si>
  <si>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</si>
  <si>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</si>
  <si>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</si>
  <si>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</si>
  <si>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</si>
  <si>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</si>
  <si>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</si>
  <si>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</si>
  <si>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</si>
  <si>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</si>
  <si>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</si>
  <si>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</si>
  <si>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</si>
  <si>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</si>
  <si>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</si>
  <si>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</si>
  <si>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</si>
  <si>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</si>
  <si>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</si>
  <si>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</si>
  <si>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</si>
  <si>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</si>
  <si>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</si>
  <si>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</si>
  <si>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</si>
  <si>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</si>
  <si>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</si>
  <si>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</si>
  <si>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</si>
  <si>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</si>
  <si>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</si>
  <si>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</si>
  <si>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</si>
  <si>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</si>
  <si>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</si>
  <si>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</si>
  <si>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</si>
  <si>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</si>
  <si>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</si>
  <si>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</si>
  <si>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</si>
  <si>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</si>
  <si>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</si>
  <si>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</si>
  <si>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</si>
  <si>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</si>
  <si>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</si>
  <si>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</si>
  <si>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</si>
  <si>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</si>
  <si>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</si>
  <si>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</si>
  <si>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</si>
  <si>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</si>
  <si>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</si>
  <si>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</si>
  <si>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</si>
  <si>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</si>
  <si>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</si>
  <si>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</si>
  <si>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</si>
  <si>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</si>
  <si>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</si>
  <si>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</si>
  <si>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</si>
  <si>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</si>
  <si>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</si>
  <si>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</si>
  <si>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</si>
  <si>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</si>
  <si>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</si>
  <si>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</si>
  <si>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</si>
  <si>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</si>
  <si>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</si>
  <si>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</si>
  <si>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</si>
  <si>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</si>
  <si>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</si>
  <si>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</si>
  <si>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</si>
  <si>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</si>
  <si>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</si>
  <si>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</si>
  <si>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</si>
  <si>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</si>
  <si>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</si>
  <si>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</si>
  <si>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</si>
  <si>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</si>
  <si>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</si>
  <si>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</si>
  <si>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</si>
  <si>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</si>
  <si>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</si>
  <si>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</si>
  <si>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</si>
  <si>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</si>
  <si>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</si>
  <si>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</si>
  <si>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</si>
  <si>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</si>
  <si>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</si>
  <si>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</si>
  <si>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</si>
  <si>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</si>
  <si>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</si>
  <si>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</si>
  <si>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</si>
  <si>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</si>
  <si>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</si>
  <si>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</si>
  <si>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</si>
  <si>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</si>
  <si>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</si>
  <si>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</si>
  <si>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</si>
  <si>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</si>
  <si>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</si>
  <si>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</si>
  <si>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</si>
  <si>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</si>
  <si>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</si>
  <si>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</si>
  <si>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</si>
  <si>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</si>
  <si>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</si>
  <si>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</si>
  <si>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</si>
  <si>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</si>
  <si>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</si>
  <si>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</si>
  <si>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</si>
  <si>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</si>
  <si>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</si>
  <si>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</si>
  <si>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</si>
  <si>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</si>
  <si>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</si>
  <si>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</si>
  <si>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</si>
  <si>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</si>
  <si>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</si>
  <si>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</si>
  <si>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</si>
  <si>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</si>
  <si>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</si>
  <si>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</si>
  <si>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</si>
  <si>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</si>
  <si>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</si>
  <si>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</si>
  <si>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</si>
  <si>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</si>
  <si>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</si>
  <si>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</si>
  <si>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</si>
  <si>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</si>
  <si>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</si>
  <si>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</si>
  <si>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</si>
  <si>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</si>
  <si>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</si>
  <si>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</si>
  <si>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</si>
  <si>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</si>
  <si>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</si>
  <si>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</si>
  <si>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</si>
  <si>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</si>
  <si>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</si>
  <si>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</si>
  <si>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</si>
  <si>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</si>
  <si>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</si>
  <si>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</si>
  <si>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</si>
  <si>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</si>
  <si>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</si>
  <si>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</si>
  <si>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</si>
  <si>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</si>
  <si>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</si>
  <si>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</si>
  <si>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</si>
  <si>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</si>
  <si>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</si>
  <si>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</si>
  <si>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</si>
  <si>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</si>
  <si>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</si>
  <si>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</si>
  <si>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</si>
  <si>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</si>
  <si>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</si>
  <si>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</si>
  <si>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</si>
  <si>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</si>
  <si>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</si>
  <si>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</si>
  <si>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</si>
  <si>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</si>
  <si>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</si>
  <si>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</si>
  <si>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</si>
  <si>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</si>
  <si>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</si>
  <si>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</si>
  <si>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</si>
  <si>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</si>
  <si>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</si>
  <si>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</si>
  <si>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</si>
  <si>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</si>
  <si>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</si>
  <si>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</si>
  <si>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</si>
  <si>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</si>
  <si>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</si>
  <si>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</si>
  <si>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</si>
  <si>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</si>
  <si>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</si>
  <si>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</si>
  <si>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</si>
  <si>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</si>
  <si>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</si>
  <si>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</si>
  <si>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</si>
  <si>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</si>
  <si>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</si>
  <si>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</si>
  <si>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</si>
  <si>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</si>
  <si>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</si>
  <si>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</si>
  <si>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</si>
  <si>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</si>
  <si>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</si>
  <si>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</si>
  <si>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</si>
  <si>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</si>
  <si>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</si>
  <si>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</si>
  <si>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</si>
  <si>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</si>
  <si>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</si>
  <si>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</si>
  <si>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</si>
  <si>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</si>
  <si>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</si>
  <si>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</si>
  <si>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</si>
  <si>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</si>
  <si>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</si>
  <si>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</si>
  <si>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</si>
  <si>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</si>
  <si>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</si>
  <si>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</si>
  <si>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</si>
  <si>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</si>
  <si>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</si>
  <si>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</si>
  <si>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</si>
  <si>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</si>
  <si>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</si>
  <si>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</si>
  <si>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</si>
  <si>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</si>
  <si>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</si>
  <si>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</si>
  <si>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</si>
  <si>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</si>
  <si>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</si>
  <si>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</si>
  <si>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</si>
  <si>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</si>
  <si>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</si>
  <si>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</si>
  <si>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</si>
  <si>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</si>
  <si>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</si>
  <si>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</si>
  <si>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</si>
  <si>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</si>
  <si>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</si>
  <si>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</si>
  <si>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</si>
  <si>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</si>
  <si>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</si>
  <si>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</si>
  <si>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</si>
  <si>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</si>
  <si>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</si>
  <si>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</si>
  <si>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</si>
  <si>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</si>
  <si>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</si>
  <si>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</si>
  <si>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</si>
  <si>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</si>
  <si>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</si>
  <si>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</si>
  <si>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</si>
  <si>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</si>
  <si>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</si>
  <si>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</si>
  <si>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</si>
  <si>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</si>
  <si>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</si>
  <si>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</si>
  <si>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</si>
  <si>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</si>
  <si>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</si>
  <si>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</si>
  <si>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</si>
  <si>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</si>
  <si>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</si>
  <si>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</si>
  <si>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</si>
  <si>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</si>
  <si>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</si>
  <si>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</si>
  <si>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</si>
  <si>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</si>
  <si>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</si>
  <si>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</si>
  <si>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</si>
  <si>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</si>
  <si>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</si>
  <si>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</si>
  <si>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</si>
  <si>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</si>
  <si>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</si>
  <si>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</si>
  <si>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</si>
  <si>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</si>
  <si>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</si>
  <si>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</si>
  <si>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</si>
  <si>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</si>
  <si>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</si>
  <si>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</si>
  <si>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</si>
  <si>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</si>
  <si>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</si>
  <si>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</si>
  <si>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</si>
  <si>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</si>
  <si>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</si>
  <si>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</si>
  <si>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</si>
  <si>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</si>
  <si>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</si>
  <si>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</si>
  <si>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</si>
  <si>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</si>
  <si>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</si>
  <si>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</si>
  <si>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</si>
  <si>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</si>
  <si>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</si>
  <si>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</si>
  <si>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</si>
  <si>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</si>
  <si>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</si>
  <si>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</si>
  <si>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</si>
  <si>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</si>
  <si>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</si>
  <si>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</si>
  <si>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</si>
  <si>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</si>
  <si>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</si>
  <si>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</si>
  <si>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</si>
  <si>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</si>
  <si>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</si>
  <si>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</si>
  <si>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</si>
  <si>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</si>
  <si>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</si>
  <si>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</si>
  <si>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</si>
  <si>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</si>
  <si>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</si>
  <si>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</si>
  <si>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</si>
  <si>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</si>
  <si>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</si>
  <si>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</si>
  <si>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</si>
  <si>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</si>
  <si>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</si>
  <si>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</si>
  <si>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</si>
  <si>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</si>
  <si>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</si>
  <si>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</si>
  <si>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</si>
  <si>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</si>
  <si>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</si>
  <si>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</si>
  <si>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</si>
  <si>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</si>
  <si>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</si>
  <si>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</si>
  <si>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</si>
  <si>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</si>
  <si>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</si>
  <si>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</si>
  <si>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</si>
  <si>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</si>
  <si>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</si>
  <si>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</si>
  <si>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</si>
  <si>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</si>
  <si>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</si>
  <si>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</si>
  <si>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</si>
  <si>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</si>
  <si>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</si>
  <si>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</si>
  <si>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</si>
  <si>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</si>
  <si>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</si>
  <si>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</si>
  <si>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</si>
  <si>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</si>
  <si>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</si>
  <si>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</si>
  <si>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</si>
  <si>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</si>
  <si>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</si>
  <si>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</si>
  <si>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</si>
  <si>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</si>
  <si>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</si>
  <si>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</si>
  <si>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</si>
  <si>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</si>
  <si>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</si>
  <si>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</si>
  <si>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</si>
  <si>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</si>
  <si>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</si>
  <si>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</si>
  <si>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</si>
  <si>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</si>
  <si>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</si>
  <si>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</si>
  <si>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</si>
  <si>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</si>
  <si>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</si>
  <si>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</si>
  <si>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</si>
  <si>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</si>
  <si>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</si>
  <si>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</si>
  <si>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</si>
  <si>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</si>
  <si>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</si>
  <si>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</si>
  <si>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</si>
  <si>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</si>
  <si>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</si>
  <si>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</si>
  <si>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</si>
  <si>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</si>
  <si>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</si>
  <si>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</si>
  <si>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</si>
  <si>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</si>
  <si>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</si>
  <si>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</si>
  <si>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</si>
  <si>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</si>
  <si>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</si>
  <si>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</si>
  <si>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</si>
  <si>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</si>
  <si>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</si>
  <si>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</si>
  <si>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</si>
  <si>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</si>
  <si>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</si>
  <si>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</si>
  <si>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</si>
  <si>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</si>
  <si>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</si>
  <si>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</si>
  <si>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</si>
  <si>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</si>
  <si>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</si>
  <si>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</si>
  <si>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</si>
  <si>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</si>
  <si>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</si>
  <si>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</si>
  <si>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</si>
  <si>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</si>
  <si>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</si>
  <si>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</si>
  <si>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</si>
  <si>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</si>
  <si>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</si>
  <si>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</si>
  <si>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</si>
  <si>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</si>
  <si>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</si>
  <si>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</si>
  <si>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</si>
  <si>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</si>
  <si>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</si>
  <si>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</si>
  <si>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</si>
  <si>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</si>
  <si>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</si>
  <si>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</si>
  <si>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</si>
  <si>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</si>
  <si>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</si>
  <si>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</si>
  <si>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</si>
  <si>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</si>
  <si>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</si>
  <si>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</si>
  <si>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</si>
  <si>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</si>
  <si>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</si>
  <si>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</si>
  <si>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</si>
  <si>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</si>
  <si>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</si>
  <si>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</si>
  <si>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</si>
  <si>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</si>
  <si>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</si>
  <si>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</si>
  <si>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</si>
  <si>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</si>
  <si>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</si>
  <si>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</si>
  <si>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</si>
  <si>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</si>
  <si>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</si>
  <si>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</si>
  <si>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</si>
  <si>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</si>
  <si>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</si>
  <si>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</si>
  <si>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</si>
  <si>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</si>
  <si>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</si>
  <si>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</si>
  <si>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</si>
  <si>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</si>
  <si>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</si>
  <si>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</si>
  <si>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</si>
  <si>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</si>
  <si>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</si>
  <si>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</si>
  <si>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</si>
  <si>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</si>
  <si>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</si>
  <si>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</si>
  <si>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</si>
  <si>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</si>
  <si>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</si>
  <si>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</si>
  <si>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</si>
  <si>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</si>
  <si>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</si>
  <si>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</si>
  <si>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</si>
  <si>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</si>
  <si>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</si>
  <si>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</si>
  <si>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</si>
  <si>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</si>
  <si>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</si>
  <si>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</si>
  <si>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</si>
  <si>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</si>
  <si>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</si>
  <si>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</si>
  <si>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</si>
  <si>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</si>
  <si>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</si>
  <si>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</si>
  <si>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</si>
  <si>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</si>
  <si>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</si>
  <si>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</si>
  <si>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</si>
  <si>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</si>
  <si>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</si>
  <si>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</si>
  <si>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</si>
  <si>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</si>
  <si>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</si>
  <si>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</si>
  <si>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</si>
  <si>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</si>
  <si>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</si>
  <si>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</si>
  <si>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</si>
  <si>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</si>
  <si>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</si>
  <si>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</si>
  <si>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</si>
  <si>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</si>
  <si>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</si>
  <si>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</si>
  <si>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</si>
  <si>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</si>
  <si>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</si>
  <si>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</si>
  <si>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</si>
  <si>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</si>
  <si>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</si>
  <si>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</si>
  <si>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</si>
  <si>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</si>
  <si>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</si>
  <si>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</si>
  <si>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</si>
  <si>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</si>
  <si>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</si>
  <si>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</si>
  <si>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</si>
  <si>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</si>
  <si>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</si>
  <si>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</si>
  <si>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</si>
  <si>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</si>
  <si>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</si>
  <si>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</si>
  <si>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</si>
  <si>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</si>
  <si>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</si>
  <si>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</si>
  <si>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</si>
  <si>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</si>
  <si>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</si>
  <si>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</si>
  <si>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</si>
  <si>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</si>
  <si>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</si>
  <si>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</si>
  <si>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</si>
  <si>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</si>
  <si>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</si>
  <si>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</si>
  <si>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</si>
  <si>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</si>
  <si>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</si>
  <si>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</si>
  <si>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</si>
  <si>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</si>
  <si>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</si>
  <si>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</si>
  <si>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</si>
  <si>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</si>
  <si>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</si>
  <si>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</si>
  <si>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</si>
  <si>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</si>
  <si>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</si>
  <si>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</si>
  <si>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</si>
  <si>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</si>
  <si>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</si>
  <si>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</si>
  <si>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</si>
  <si>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</si>
  <si>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</si>
  <si>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</si>
  <si>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</si>
  <si>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</si>
  <si>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</si>
  <si>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</si>
  <si>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</si>
  <si>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</si>
  <si>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</si>
  <si>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</si>
  <si>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</si>
  <si>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</si>
  <si>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</si>
  <si>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</si>
  <si>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</si>
  <si>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</si>
  <si>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</si>
  <si>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</si>
  <si>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</si>
  <si>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</si>
  <si>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</si>
  <si>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</si>
  <si>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</si>
  <si>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</si>
  <si>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</si>
  <si>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</si>
  <si>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</si>
  <si>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</si>
  <si>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</si>
  <si>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</si>
  <si>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</si>
  <si>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</si>
  <si>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</si>
  <si>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</si>
  <si>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</si>
  <si>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</si>
  <si>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</si>
  <si>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</si>
  <si>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</si>
  <si>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</si>
  <si>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</si>
  <si>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</si>
  <si>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</si>
  <si>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</si>
  <si>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</si>
  <si>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</si>
  <si>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</si>
  <si>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</si>
  <si>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</si>
  <si>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</si>
  <si>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</si>
  <si>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</si>
  <si>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</si>
  <si>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</si>
  <si>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</si>
  <si>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</si>
  <si>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</si>
  <si>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</si>
  <si>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</si>
  <si>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</si>
  <si>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</si>
  <si>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</si>
  <si>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</si>
  <si>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</si>
  <si>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</si>
  <si>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</si>
  <si>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</si>
  <si>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</si>
  <si>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</si>
  <si>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</si>
  <si>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</si>
  <si>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</si>
  <si>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</si>
  <si>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</si>
  <si>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</si>
  <si>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</si>
  <si>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</si>
  <si>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</si>
  <si>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</si>
  <si>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</si>
  <si>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</si>
  <si>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</si>
  <si>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</si>
  <si>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</si>
  <si>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</si>
  <si>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</si>
  <si>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</si>
  <si>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</si>
  <si>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</si>
  <si>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</si>
  <si>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</si>
  <si>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</si>
  <si>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</si>
  <si>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</si>
  <si>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</si>
  <si>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</si>
  <si>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</si>
  <si>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</si>
  <si>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</si>
  <si>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</si>
  <si>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</si>
  <si>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</si>
  <si>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</si>
  <si>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</si>
  <si>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</si>
  <si>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</si>
  <si>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</si>
  <si>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</si>
  <si>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</si>
  <si>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</si>
  <si>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</si>
  <si>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</si>
  <si>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</si>
  <si>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</si>
  <si>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</si>
  <si>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</si>
  <si>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</si>
  <si>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</si>
  <si>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</si>
  <si>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</si>
  <si>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</si>
  <si>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</si>
  <si>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</si>
  <si>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</si>
  <si>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</si>
  <si>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</si>
  <si>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</si>
  <si>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</si>
  <si>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</si>
  <si>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</si>
  <si>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</si>
  <si>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</si>
  <si>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</si>
  <si>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</si>
  <si>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</si>
  <si>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</si>
  <si>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</si>
  <si>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</si>
  <si>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</si>
  <si>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</si>
  <si>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</si>
  <si>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</si>
  <si>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</si>
  <si>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</si>
  <si>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</si>
  <si>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</si>
  <si>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</si>
  <si>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</si>
  <si>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</si>
  <si>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</si>
  <si>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</si>
  <si>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</si>
  <si>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</si>
  <si>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</si>
  <si>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</si>
  <si>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</si>
  <si>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</si>
  <si>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</si>
  <si>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</si>
  <si>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</si>
  <si>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</si>
  <si>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</si>
  <si>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</si>
  <si>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</si>
  <si>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</si>
  <si>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</si>
  <si>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</si>
  <si>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</si>
  <si>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</si>
  <si>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</si>
  <si>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</si>
  <si>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</si>
  <si>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</si>
  <si>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</si>
  <si>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</si>
  <si>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</si>
  <si>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</si>
  <si>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</si>
  <si>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</si>
  <si>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</si>
  <si>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</si>
  <si>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</si>
  <si>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</si>
  <si>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</si>
  <si>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</si>
  <si>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</si>
  <si>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</si>
  <si>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</si>
  <si>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</si>
  <si>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</si>
  <si>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</si>
  <si>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</si>
  <si>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</si>
  <si>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</si>
  <si>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</si>
  <si>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</si>
  <si>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</si>
  <si>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</si>
  <si>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</si>
  <si>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</si>
  <si>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</si>
  <si>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</si>
  <si>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</si>
  <si>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</si>
  <si>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</si>
  <si>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</si>
  <si>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</si>
  <si>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</si>
  <si>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</si>
  <si>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</si>
  <si>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</si>
  <si>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</si>
  <si>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</si>
  <si>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</si>
  <si>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</si>
  <si>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</si>
  <si>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</si>
  <si>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</si>
  <si>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</si>
  <si>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</si>
  <si>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</si>
  <si>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</si>
  <si>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</si>
  <si>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</si>
  <si>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</si>
  <si>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</si>
  <si>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</si>
  <si>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</si>
  <si>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</si>
  <si>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</si>
  <si>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</si>
  <si>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</si>
  <si>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</si>
  <si>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</si>
  <si>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</si>
  <si>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</si>
  <si>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</si>
  <si>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</si>
  <si>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</si>
  <si>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</si>
  <si>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</si>
  <si>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</si>
  <si>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</si>
  <si>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</si>
  <si>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</si>
  <si>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</si>
  <si>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</si>
  <si>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</si>
  <si>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</si>
  <si>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</si>
  <si>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</si>
  <si>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</si>
  <si>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</si>
  <si>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</si>
  <si>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</si>
  <si>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</si>
  <si>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</si>
  <si>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</si>
  <si>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</si>
  <si>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</si>
  <si>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</si>
  <si>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</si>
  <si>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</si>
  <si>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</si>
  <si>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</si>
  <si>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</si>
  <si>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</si>
  <si>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</si>
  <si>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</si>
  <si>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</si>
  <si>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</si>
  <si>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</si>
  <si>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</si>
  <si>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</si>
  <si>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</si>
  <si>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</si>
  <si>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</si>
  <si>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</si>
  <si>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</si>
  <si>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</si>
  <si>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</si>
  <si>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</si>
  <si>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</si>
  <si>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</si>
  <si>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</si>
  <si>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</si>
  <si>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</si>
  <si>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</si>
  <si>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</si>
  <si>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</si>
  <si>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</si>
  <si>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</si>
  <si>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</si>
  <si>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</si>
  <si>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</si>
  <si>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</si>
  <si>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</si>
  <si>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</si>
  <si>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</si>
  <si>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</si>
  <si>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</si>
  <si>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</si>
  <si>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</si>
  <si>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</si>
  <si>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</si>
  <si>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</si>
  <si>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</si>
  <si>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</si>
  <si>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</si>
  <si>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</si>
  <si>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</si>
  <si>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</si>
  <si>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</si>
  <si>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</si>
  <si>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</si>
  <si>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</si>
  <si>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</si>
  <si>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</si>
  <si>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</si>
  <si>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</si>
  <si>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</si>
  <si>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</si>
  <si>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</si>
  <si>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</si>
  <si>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</si>
  <si>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</si>
  <si>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</si>
  <si>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</si>
  <si>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</si>
  <si>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</si>
  <si>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</si>
  <si>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</si>
  <si>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</si>
  <si>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</si>
  <si>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</si>
  <si>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</si>
  <si>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</si>
  <si>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</si>
  <si>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</si>
  <si>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</si>
  <si>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</si>
  <si>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</si>
  <si>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</si>
  <si>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</si>
  <si>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</si>
  <si>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</si>
  <si>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</si>
  <si>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</si>
  <si>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</si>
  <si>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</si>
  <si>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</si>
  <si>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</si>
  <si>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</si>
  <si>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</si>
  <si>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</si>
  <si>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</si>
  <si>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</si>
  <si>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</si>
  <si>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</si>
  <si>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</si>
  <si>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</si>
  <si>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</si>
  <si>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</si>
  <si>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</si>
  <si>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</si>
  <si>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</si>
  <si>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</si>
  <si>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</si>
  <si>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</si>
  <si>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</si>
  <si>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</si>
  <si>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</si>
  <si>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</si>
  <si>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</si>
  <si>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</si>
  <si>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</si>
  <si>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</si>
  <si>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</si>
  <si>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</si>
  <si>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</si>
  <si>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</si>
  <si>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</si>
  <si>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</si>
  <si>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</si>
  <si>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</si>
  <si>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</si>
  <si>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</si>
  <si>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</si>
  <si>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</si>
  <si>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</si>
  <si>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</si>
  <si>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</si>
  <si>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</si>
  <si>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</si>
  <si>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</si>
  <si>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</si>
  <si>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</si>
  <si>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</si>
  <si>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</si>
  <si>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</si>
  <si>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</si>
  <si>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</si>
  <si>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</si>
  <si>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</si>
  <si>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</si>
  <si>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</si>
  <si>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</si>
  <si>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</si>
  <si>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</si>
  <si>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</si>
  <si>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</si>
  <si>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</si>
  <si>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</si>
  <si>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</si>
  <si>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</si>
  <si>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</si>
  <si>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</si>
  <si>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</si>
  <si>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</si>
  <si>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</si>
  <si>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</si>
  <si>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</si>
  <si>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</si>
  <si>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</si>
  <si>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</si>
  <si>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</si>
  <si>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</si>
  <si>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</si>
  <si>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</si>
  <si>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</si>
  <si>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</si>
  <si>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</si>
  <si>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</si>
  <si>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</si>
  <si>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</si>
  <si>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</si>
  <si>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</si>
  <si>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</si>
  <si>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</si>
  <si>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</si>
  <si>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</si>
  <si>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</si>
  <si>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</si>
  <si>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</si>
  <si>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</si>
  <si>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</si>
  <si>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</si>
  <si>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</si>
  <si>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</si>
  <si>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</si>
  <si>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</si>
  <si>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</si>
  <si>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</si>
  <si>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</si>
  <si>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</si>
  <si>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</si>
  <si>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</si>
  <si>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</si>
  <si>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</si>
  <si>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</si>
  <si>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</si>
  <si>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</si>
  <si>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</si>
  <si>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</si>
  <si>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</si>
  <si>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</si>
  <si>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</si>
  <si>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</si>
  <si>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</si>
  <si>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</si>
  <si>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</si>
  <si>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</si>
  <si>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</si>
  <si>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</si>
  <si>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</si>
  <si>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</si>
  <si>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</si>
  <si>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</si>
  <si>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</si>
  <si>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</si>
  <si>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</si>
  <si>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</si>
  <si>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</si>
  <si>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</si>
  <si>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</si>
  <si>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</si>
  <si>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</si>
  <si>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</si>
  <si>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</si>
  <si>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</si>
  <si>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</si>
  <si>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</si>
  <si>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</si>
  <si>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</si>
  <si>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</si>
  <si>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</si>
  <si>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</si>
  <si>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</si>
  <si>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</si>
  <si>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</si>
  <si>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</si>
  <si>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</si>
  <si>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</si>
  <si>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</si>
  <si>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</si>
  <si>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</si>
  <si>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</si>
  <si>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</si>
  <si>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</si>
  <si>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</si>
  <si>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</si>
  <si>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</si>
  <si>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</si>
  <si>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</si>
  <si>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</si>
  <si>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</si>
  <si>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</si>
  <si>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</si>
  <si>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</si>
  <si>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</si>
  <si>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</si>
  <si>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</si>
  <si>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</si>
  <si>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</si>
  <si>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</si>
  <si>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</si>
  <si>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</si>
  <si>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</si>
  <si>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</si>
  <si>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</si>
  <si>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</si>
  <si>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</si>
  <si>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</si>
  <si>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</si>
  <si>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</si>
  <si>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</si>
  <si>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</si>
  <si>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</si>
  <si>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</si>
  <si>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</si>
  <si>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</si>
  <si>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</si>
  <si>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</si>
  <si>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</si>
  <si>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</si>
  <si>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</si>
  <si>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</si>
  <si>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</si>
  <si>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</si>
  <si>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</si>
  <si>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</si>
  <si>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</si>
  <si>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</si>
  <si>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</si>
  <si>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</si>
  <si>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</si>
  <si>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</si>
  <si>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</si>
  <si>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</si>
  <si>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</si>
  <si>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</si>
  <si>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</si>
  <si>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</si>
  <si>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</si>
  <si>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</si>
  <si>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</si>
  <si>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</si>
  <si>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</si>
  <si>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</si>
  <si>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</si>
  <si>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</si>
  <si>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</si>
  <si>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</si>
  <si>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</si>
  <si>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</si>
  <si>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</si>
  <si>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</si>
  <si>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</si>
  <si>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</si>
  <si>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</si>
  <si>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</si>
  <si>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</si>
  <si>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</si>
  <si>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</si>
  <si>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</si>
  <si>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</si>
  <si>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</si>
  <si>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</si>
  <si>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</si>
  <si>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</si>
  <si>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</si>
  <si>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</si>
  <si>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</si>
  <si>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</si>
  <si>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</si>
  <si>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</si>
  <si>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</si>
  <si>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</si>
  <si>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</si>
  <si>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</si>
  <si>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</si>
  <si>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</si>
  <si>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</si>
  <si>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</si>
  <si>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</si>
  <si>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</si>
  <si>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</si>
  <si>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</si>
  <si>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</si>
  <si>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</si>
  <si>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</si>
  <si>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</si>
  <si>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</si>
  <si>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</si>
  <si>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</si>
  <si>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</si>
  <si>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</si>
  <si>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</si>
  <si>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</si>
  <si>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</si>
  <si>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</si>
  <si>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</si>
  <si>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</si>
  <si>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</si>
  <si>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</si>
  <si>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</si>
  <si>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</si>
  <si>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</si>
  <si>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</si>
  <si>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</si>
  <si>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</si>
  <si>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</si>
  <si>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</si>
  <si>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</si>
  <si>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</si>
  <si>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</si>
  <si>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</si>
  <si>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</si>
  <si>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</si>
  <si>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</si>
  <si>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</si>
  <si>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</si>
  <si>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</si>
  <si>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</si>
  <si>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</si>
  <si>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</si>
  <si>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</si>
  <si>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</si>
  <si>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</si>
  <si>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</si>
  <si>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</si>
  <si>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</si>
  <si>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</si>
  <si>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</si>
  <si>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</si>
  <si>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</si>
  <si>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</si>
  <si>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</si>
  <si>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</si>
  <si>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</si>
  <si>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</si>
  <si>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</si>
  <si>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</si>
  <si>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</si>
  <si>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</si>
  <si>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</si>
  <si>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</si>
  <si>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</si>
  <si>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</si>
  <si>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</si>
  <si>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</si>
  <si>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</si>
  <si>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</si>
  <si>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</si>
  <si>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</si>
  <si>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</si>
  <si>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</si>
  <si>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</si>
  <si>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</si>
  <si>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</si>
  <si>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</si>
  <si>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</si>
  <si>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</si>
  <si>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</si>
  <si>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</si>
  <si>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</si>
  <si>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</si>
  <si>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</si>
  <si>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</si>
  <si>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</si>
  <si>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</si>
  <si>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</si>
  <si>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</si>
  <si>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</si>
  <si>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</si>
  <si>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</si>
  <si>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</si>
  <si>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</si>
  <si>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</si>
  <si>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</si>
  <si>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</si>
  <si>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</si>
  <si>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</si>
  <si>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</si>
  <si>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</si>
  <si>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</si>
  <si>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</si>
  <si>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</si>
  <si>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</si>
  <si>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</si>
  <si>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</si>
  <si>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</si>
  <si>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</si>
  <si>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</si>
  <si>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</si>
  <si>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</si>
  <si>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</si>
  <si>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</si>
  <si>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</si>
  <si>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</si>
  <si>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</si>
  <si>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</si>
  <si>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</si>
  <si>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</si>
  <si>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</si>
  <si>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</si>
  <si>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</si>
  <si>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</si>
  <si>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</si>
  <si>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</si>
  <si>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</si>
  <si>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</si>
  <si>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</si>
  <si>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</si>
  <si>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</si>
  <si>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</si>
  <si>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</si>
  <si>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</si>
  <si>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</si>
  <si>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</si>
  <si>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</si>
  <si>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</si>
  <si>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</si>
  <si>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</si>
  <si>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</si>
  <si>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</si>
  <si>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</si>
  <si>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</si>
  <si>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</si>
  <si>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</si>
  <si>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</si>
  <si>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</si>
  <si>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</si>
  <si>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</si>
  <si>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</si>
  <si>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</si>
  <si>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</si>
  <si>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</si>
  <si>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</si>
  <si>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</si>
  <si>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</si>
  <si>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</si>
  <si>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</si>
  <si>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</si>
  <si>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</si>
  <si>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</si>
  <si>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</si>
  <si>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</si>
  <si>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</si>
  <si>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</si>
  <si>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</si>
  <si>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</si>
  <si>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</si>
  <si>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</si>
  <si>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</si>
  <si>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</si>
  <si>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</si>
  <si>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</si>
  <si>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</si>
  <si>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</si>
  <si>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</si>
  <si>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</si>
  <si>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</si>
  <si>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</si>
  <si>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</si>
  <si>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</si>
  <si>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</si>
  <si>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</si>
  <si>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</si>
  <si>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</si>
  <si>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</si>
  <si>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</si>
  <si>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</si>
  <si>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</si>
  <si>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</si>
  <si>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</si>
  <si>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</si>
  <si>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</si>
  <si>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</si>
  <si>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</si>
  <si>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</si>
  <si>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</si>
  <si>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</si>
  <si>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</si>
  <si>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</si>
  <si>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</si>
  <si>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</si>
  <si>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</si>
  <si>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</si>
  <si>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</si>
  <si>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</si>
  <si>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</si>
  <si>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</si>
  <si>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</si>
  <si>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</si>
  <si>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</si>
  <si>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</si>
  <si>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</si>
  <si>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</si>
  <si>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</si>
  <si>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</si>
  <si>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</si>
  <si>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</si>
  <si>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</si>
  <si>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</si>
  <si>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</si>
  <si>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</si>
  <si>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</si>
  <si>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</si>
  <si>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</si>
  <si>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</si>
  <si>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</si>
  <si>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</si>
  <si>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</si>
  <si>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</si>
  <si>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</si>
  <si>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</si>
  <si>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</si>
  <si>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</si>
  <si>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</si>
  <si>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</si>
  <si>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</si>
  <si>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</si>
  <si>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</si>
  <si>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</si>
  <si>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</si>
  <si>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</si>
  <si>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</si>
  <si>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</si>
  <si>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</si>
  <si>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</si>
  <si>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</si>
  <si>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</si>
  <si>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</si>
  <si>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</si>
  <si>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</si>
  <si>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</si>
  <si>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</si>
  <si>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</si>
  <si>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</si>
  <si>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</si>
  <si>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</si>
  <si>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</si>
  <si>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</si>
  <si>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</si>
  <si>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</si>
  <si>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</si>
  <si>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</si>
  <si>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</si>
  <si>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</si>
  <si>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</si>
  <si>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</si>
  <si>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</si>
  <si>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</si>
  <si>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</si>
  <si>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</si>
  <si>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</si>
  <si>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</si>
  <si>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</si>
  <si>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</si>
  <si>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</si>
  <si>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</si>
  <si>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</si>
  <si>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</si>
  <si>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</si>
  <si>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</si>
  <si>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</si>
  <si>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</si>
  <si>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</si>
  <si>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</si>
  <si>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</si>
  <si>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</si>
  <si>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</si>
  <si>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</si>
  <si>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</si>
  <si>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</si>
  <si>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</si>
  <si>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</si>
  <si>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</si>
  <si>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</si>
  <si>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</si>
  <si>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</si>
  <si>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</si>
  <si>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</si>
  <si>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</si>
  <si>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</si>
  <si>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</si>
  <si>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</si>
  <si>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</si>
  <si>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</si>
  <si>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</si>
  <si>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</si>
  <si>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</si>
  <si>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</si>
  <si>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</si>
  <si>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</si>
  <si>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</si>
  <si>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</si>
  <si>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</si>
  <si>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</si>
  <si>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</si>
  <si>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</si>
  <si>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</si>
  <si>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</si>
  <si>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</si>
  <si>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</si>
  <si>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</si>
  <si>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</si>
  <si>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</si>
  <si>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</si>
  <si>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</si>
  <si>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</si>
  <si>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</si>
  <si>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</si>
  <si>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</si>
  <si>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</si>
  <si>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</si>
  <si>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</si>
  <si>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</si>
  <si>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</si>
  <si>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</si>
  <si>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</si>
  <si>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</si>
  <si>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</si>
  <si>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</si>
  <si>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</si>
  <si>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</si>
  <si>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</si>
  <si>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</si>
  <si>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</si>
  <si>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</si>
  <si>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</si>
  <si>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</si>
  <si>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</si>
  <si>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</si>
  <si>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</si>
  <si>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</si>
  <si>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</si>
  <si>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</si>
  <si>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</si>
  <si>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</si>
  <si>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</si>
  <si>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</si>
  <si>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</si>
  <si>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</si>
  <si>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</si>
  <si>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</si>
  <si>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</si>
  <si>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</si>
  <si>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</si>
  <si>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</si>
  <si>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</si>
  <si>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</si>
  <si>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</si>
  <si>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</si>
  <si>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</si>
  <si>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</si>
  <si>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</si>
  <si>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</si>
  <si>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</si>
  <si>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</si>
  <si>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</si>
  <si>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</si>
  <si>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</si>
  <si>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</si>
  <si>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</si>
  <si>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</si>
  <si>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</si>
  <si>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</si>
  <si>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</si>
  <si>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</si>
  <si>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</si>
  <si>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</si>
  <si>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</si>
  <si>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</si>
  <si>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</si>
  <si>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</si>
  <si>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</si>
  <si>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</si>
  <si>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</si>
  <si>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</si>
  <si>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</si>
  <si>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</si>
  <si>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</si>
  <si>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</si>
  <si>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</si>
  <si>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</si>
  <si>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</si>
  <si>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</si>
  <si>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</si>
  <si>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</si>
  <si>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</si>
  <si>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</si>
  <si>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</si>
  <si>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</si>
  <si>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</si>
  <si>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</si>
  <si>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</si>
  <si>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</si>
  <si>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</si>
  <si>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</si>
  <si>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</si>
  <si>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</si>
  <si>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</si>
  <si>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</si>
  <si>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</si>
  <si>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</si>
  <si>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</si>
  <si>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</si>
  <si>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</si>
  <si>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</si>
  <si>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</si>
  <si>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</si>
  <si>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</si>
  <si>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</si>
  <si>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</si>
  <si>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</si>
  <si>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</si>
  <si>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</si>
  <si>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</si>
  <si>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</si>
  <si>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</si>
  <si>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</si>
  <si>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</si>
  <si>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</si>
  <si>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</si>
  <si>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</si>
  <si>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</si>
  <si>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</si>
  <si>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</si>
  <si>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</si>
  <si>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</si>
  <si>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</si>
  <si>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</si>
  <si>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</si>
  <si>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</si>
  <si>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</si>
  <si>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</si>
  <si>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</si>
  <si>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</si>
  <si>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</si>
  <si>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</si>
  <si>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</si>
  <si>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</si>
  <si>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</si>
  <si>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</si>
  <si>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</si>
  <si>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</si>
  <si>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</si>
  <si>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</si>
  <si>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</si>
  <si>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</si>
  <si>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</si>
  <si>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</si>
  <si>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</si>
  <si>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</si>
  <si>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</si>
  <si>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</si>
  <si>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</si>
  <si>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</si>
  <si>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</si>
  <si>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</si>
  <si>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</si>
  <si>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</si>
  <si>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</si>
  <si>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</si>
  <si>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</si>
  <si>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</si>
  <si>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</si>
  <si>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</si>
  <si>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</si>
  <si>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</si>
  <si>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</si>
  <si>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</si>
  <si>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</si>
  <si>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</si>
  <si>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</si>
  <si>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</si>
  <si>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</si>
  <si>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</si>
  <si>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</si>
  <si>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</si>
  <si>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</si>
  <si>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</si>
  <si>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</si>
  <si>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</si>
  <si>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</si>
  <si>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</si>
  <si>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</si>
  <si>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</si>
  <si>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</si>
  <si>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</si>
  <si>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</si>
  <si>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</si>
  <si>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</si>
  <si>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</si>
  <si>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</si>
  <si>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</si>
  <si>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</si>
  <si>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</si>
  <si>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</si>
  <si>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</si>
  <si>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</si>
  <si>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</si>
  <si>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</si>
  <si>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</si>
  <si>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</si>
  <si>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</si>
  <si>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</si>
  <si>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</si>
  <si>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</si>
  <si>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</si>
  <si>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</si>
  <si>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</si>
  <si>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</si>
  <si>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</si>
  <si>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</si>
  <si>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</si>
  <si>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</si>
  <si>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</si>
  <si>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</si>
  <si>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</si>
  <si>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</si>
  <si>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</si>
  <si>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</si>
  <si>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</si>
  <si>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</si>
  <si>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</si>
  <si>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</si>
  <si>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</si>
  <si>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</si>
  <si>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</si>
  <si>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</si>
  <si>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</si>
  <si>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</si>
  <si>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</si>
  <si>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</si>
  <si>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</si>
  <si>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</si>
  <si>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</si>
  <si>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</si>
  <si>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</si>
  <si>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</si>
  <si>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</si>
  <si>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</si>
  <si>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</si>
  <si>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</si>
  <si>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</si>
  <si>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</si>
  <si>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</si>
  <si>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</si>
  <si>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</si>
  <si>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</si>
  <si>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</si>
  <si>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</si>
  <si>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</si>
  <si>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</si>
  <si>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</si>
  <si>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</si>
  <si>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</si>
  <si>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</si>
  <si>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</si>
  <si>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</si>
  <si>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</si>
  <si>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</si>
  <si>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</si>
  <si>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</si>
  <si>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</si>
  <si>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</si>
  <si>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</si>
  <si>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</si>
  <si>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</si>
  <si>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</si>
  <si>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</si>
  <si>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</si>
  <si>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</si>
  <si>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</si>
  <si>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</si>
  <si>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</si>
  <si>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</si>
  <si>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</si>
  <si>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</si>
  <si>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</si>
  <si>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</si>
  <si>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</si>
  <si>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</si>
  <si>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</si>
  <si>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</si>
  <si>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</si>
  <si>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</si>
  <si>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</si>
  <si>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</si>
  <si>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</si>
  <si>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</si>
  <si>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</si>
  <si>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</si>
  <si>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</si>
  <si>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</si>
  <si>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</si>
  <si>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</si>
  <si>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</si>
  <si>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</si>
  <si>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</si>
  <si>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</si>
  <si>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</si>
  <si>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</si>
  <si>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</si>
  <si>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</si>
  <si>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</si>
  <si>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</si>
  <si>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</si>
  <si>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</si>
  <si>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</si>
  <si>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</si>
  <si>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</si>
  <si>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</si>
  <si>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</si>
  <si>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</si>
  <si>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</si>
  <si>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</si>
  <si>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</si>
  <si>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</si>
  <si>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</si>
  <si>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</si>
  <si>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</si>
  <si>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</si>
  <si>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</si>
  <si>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</si>
  <si>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</si>
  <si>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</si>
  <si>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</si>
  <si>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</si>
  <si>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</si>
  <si>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</si>
  <si>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</si>
  <si>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</si>
  <si>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</si>
  <si>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</si>
  <si>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</si>
  <si>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</si>
  <si>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</si>
  <si>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</si>
  <si>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</si>
  <si>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</si>
  <si>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</si>
  <si>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</si>
  <si>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</si>
  <si>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</si>
  <si>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</si>
  <si>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</si>
  <si>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</si>
  <si>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</si>
  <si>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</si>
  <si>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</si>
  <si>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</si>
  <si>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</si>
  <si>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</si>
  <si>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</si>
  <si>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</si>
  <si>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</si>
  <si>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</si>
  <si>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</si>
  <si>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</si>
  <si>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</si>
  <si>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</si>
  <si>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</si>
  <si>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</si>
  <si>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</si>
  <si>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</si>
  <si>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</si>
  <si>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</si>
  <si>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</si>
  <si>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</si>
  <si>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</si>
  <si>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</si>
  <si>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</si>
  <si>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</si>
  <si>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</si>
  <si>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</si>
  <si>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</si>
  <si>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</si>
  <si>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</si>
  <si>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</si>
  <si>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</si>
  <si>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</si>
  <si>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</si>
  <si>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</si>
  <si>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</si>
  <si>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</si>
  <si>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</si>
  <si>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</si>
  <si>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</si>
  <si>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</si>
  <si>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</si>
  <si>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</si>
  <si>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</si>
  <si>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</si>
  <si>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</si>
  <si>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</si>
  <si>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</si>
  <si>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</si>
  <si>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</si>
  <si>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</si>
  <si>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</si>
  <si>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</si>
  <si>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</si>
  <si>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</si>
  <si>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</si>
  <si>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</si>
  <si>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</si>
  <si>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</si>
  <si>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</si>
  <si>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</si>
  <si>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</si>
  <si>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</si>
  <si>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</si>
  <si>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</si>
  <si>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</si>
  <si>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</si>
  <si>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</si>
  <si>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</si>
  <si>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</si>
  <si>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</si>
  <si>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</si>
  <si>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</si>
  <si>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</si>
  <si>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</si>
  <si>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</si>
  <si>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</si>
  <si>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</si>
  <si>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</si>
  <si>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</si>
  <si>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</si>
  <si>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</si>
  <si>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</si>
  <si>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</si>
  <si>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</si>
  <si>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</si>
  <si>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</si>
  <si>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</si>
  <si>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</si>
  <si>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</si>
  <si>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</si>
  <si>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</si>
  <si>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</si>
  <si>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</si>
  <si>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</si>
  <si>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</si>
  <si>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</si>
  <si>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</si>
  <si>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</si>
  <si>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</si>
  <si>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</si>
  <si>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</si>
  <si>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</si>
  <si>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</si>
  <si>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</si>
  <si>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</si>
  <si>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</si>
  <si>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</si>
  <si>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</si>
  <si>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</si>
  <si>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</si>
  <si>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</si>
  <si>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</si>
  <si>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</si>
  <si>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</si>
  <si>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</si>
  <si>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</si>
  <si>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</si>
  <si>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</si>
  <si>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</si>
  <si>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</si>
  <si>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</si>
  <si>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</si>
  <si>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</si>
  <si>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</si>
  <si>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</si>
  <si>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</si>
  <si>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</si>
  <si>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</si>
  <si>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</si>
  <si>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</si>
  <si>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</si>
  <si>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</si>
  <si>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</si>
  <si>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</si>
  <si>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</si>
  <si>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</si>
  <si>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</si>
  <si>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</si>
  <si>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</si>
  <si>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</si>
  <si>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</si>
  <si>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</si>
  <si>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</si>
  <si>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</si>
  <si>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</si>
  <si>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</si>
  <si>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</si>
  <si>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</si>
  <si>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</si>
  <si>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</si>
  <si>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</si>
  <si>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</si>
  <si>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</si>
  <si>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</si>
  <si>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</si>
  <si>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</si>
  <si>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</si>
  <si>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</si>
  <si>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</si>
  <si>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</si>
  <si>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</si>
  <si>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</si>
  <si>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</si>
  <si>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</si>
  <si>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</si>
  <si>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</si>
  <si>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</si>
  <si>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</si>
  <si>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</si>
  <si>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</si>
  <si>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</si>
  <si>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</si>
  <si>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</si>
  <si>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</si>
  <si>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</si>
  <si>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</si>
  <si>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</si>
  <si>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</si>
  <si>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</si>
  <si>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</si>
  <si>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</si>
  <si>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</si>
  <si>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</si>
  <si>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</si>
  <si>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</si>
  <si>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</si>
  <si>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</si>
  <si>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</si>
  <si>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</si>
  <si>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</si>
  <si>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</si>
  <si>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</si>
  <si>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</si>
  <si>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</si>
  <si>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</si>
  <si>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</si>
  <si>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</si>
  <si>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</si>
  <si>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</si>
  <si>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</si>
  <si>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</si>
  <si>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</si>
  <si>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</si>
  <si>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</si>
  <si>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</si>
  <si>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</si>
  <si>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</si>
  <si>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</si>
  <si>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</si>
  <si>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</si>
  <si>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</si>
  <si>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</si>
  <si>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</si>
  <si>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</si>
  <si>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</si>
  <si>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</si>
  <si>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</si>
  <si>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</si>
  <si>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</si>
  <si>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</si>
  <si>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</si>
  <si>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</si>
  <si>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</si>
  <si>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</si>
  <si>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</si>
  <si>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</si>
  <si>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</si>
  <si>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</si>
  <si>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</si>
  <si>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</si>
  <si>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</si>
  <si>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</si>
  <si>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</si>
  <si>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</si>
  <si>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</si>
  <si>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</si>
  <si>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</si>
  <si>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</si>
  <si>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</si>
  <si>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</si>
  <si>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</si>
  <si>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</si>
  <si>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</si>
  <si>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</si>
  <si>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</si>
  <si>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</si>
  <si>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</si>
  <si>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</si>
  <si>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</si>
  <si>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</si>
  <si>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</si>
  <si>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</si>
  <si>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</si>
  <si>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</si>
  <si>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</si>
  <si>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</si>
  <si>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</si>
  <si>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</si>
  <si>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</si>
  <si>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</si>
  <si>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</si>
  <si>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</si>
  <si>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</si>
  <si>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</si>
  <si>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</si>
  <si>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</si>
  <si>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</si>
  <si>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</si>
  <si>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</si>
  <si>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</si>
  <si>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</si>
  <si>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</si>
  <si>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</si>
  <si>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</si>
  <si>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</si>
  <si>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</si>
  <si>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</si>
  <si>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</si>
  <si>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</si>
  <si>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</si>
  <si>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</si>
  <si>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</si>
  <si>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</si>
  <si>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</si>
  <si>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</si>
  <si>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</si>
  <si>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</si>
  <si>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</si>
  <si>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</si>
  <si>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</si>
  <si>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</si>
  <si>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</si>
  <si>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</si>
  <si>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</si>
  <si>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</si>
  <si>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</si>
  <si>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</si>
  <si>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</si>
  <si>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</si>
  <si>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</si>
  <si>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</si>
  <si>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</si>
  <si>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</si>
  <si>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</si>
  <si>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</si>
  <si>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</si>
  <si>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</si>
  <si>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</si>
  <si>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</si>
  <si>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</si>
  <si>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</si>
  <si>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</si>
  <si>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</si>
  <si>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</si>
  <si>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</si>
  <si>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</si>
  <si>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</si>
  <si>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</si>
  <si>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</si>
  <si>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</si>
  <si>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</si>
  <si>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</si>
  <si>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</si>
  <si>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</si>
  <si>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</si>
  <si>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</si>
  <si>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</si>
  <si>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</si>
  <si>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</si>
  <si>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</si>
  <si>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</si>
  <si>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</si>
  <si>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</si>
  <si>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</si>
  <si>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</si>
  <si>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</si>
  <si>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</si>
  <si>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</si>
  <si>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</si>
  <si>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</si>
  <si>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</si>
  <si>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</si>
  <si>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</si>
  <si>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</si>
  <si>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</si>
  <si>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</si>
  <si>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</si>
  <si>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</si>
  <si>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</si>
  <si>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</si>
  <si>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</si>
  <si>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</si>
  <si>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</si>
  <si>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</si>
  <si>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</si>
  <si>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</si>
  <si>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</si>
  <si>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</si>
  <si>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</si>
  <si>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</si>
  <si>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</si>
  <si>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</si>
  <si>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</si>
  <si>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</si>
  <si>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</si>
  <si>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</si>
  <si>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</si>
  <si>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</si>
  <si>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</si>
  <si>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</si>
  <si>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</si>
  <si>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</si>
  <si>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</si>
  <si>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</si>
  <si>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</si>
  <si>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</si>
  <si>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</si>
  <si>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</si>
  <si>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</si>
  <si>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</si>
  <si>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</si>
  <si>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</si>
  <si>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</si>
  <si>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</si>
  <si>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</si>
  <si>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</si>
  <si>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</si>
  <si>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</si>
  <si>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</si>
  <si>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</si>
  <si>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</si>
  <si>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</si>
  <si>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</si>
  <si>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</si>
  <si>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</si>
  <si>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</si>
  <si>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</si>
  <si>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</si>
  <si>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</si>
  <si>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</si>
  <si>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</si>
  <si>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</si>
  <si>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</si>
  <si>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</si>
  <si>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</si>
  <si>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</si>
  <si>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</si>
  <si>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</si>
  <si>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</si>
  <si>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</si>
  <si>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</si>
  <si>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</si>
  <si>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</si>
  <si>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</si>
  <si>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</si>
  <si>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</si>
  <si>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</si>
  <si>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</si>
  <si>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</si>
  <si>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</si>
  <si>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</si>
  <si>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</si>
  <si>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</si>
  <si>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</si>
  <si>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</si>
  <si>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</si>
  <si>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</si>
  <si>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</si>
  <si>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</si>
  <si>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</si>
  <si>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</si>
  <si>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</si>
  <si>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</si>
  <si>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</si>
  <si>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</si>
  <si>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</si>
  <si>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</si>
  <si>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</si>
  <si>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</si>
  <si>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</si>
  <si>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</si>
  <si>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</si>
  <si>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</si>
  <si>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</si>
  <si>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</si>
  <si>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</si>
  <si>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</si>
  <si>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</si>
  <si>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</si>
  <si>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</si>
  <si>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</si>
  <si>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</si>
  <si>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</si>
  <si>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</si>
  <si>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</si>
  <si>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</si>
  <si>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</si>
  <si>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</si>
  <si>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</si>
  <si>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</si>
  <si>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</si>
  <si>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</si>
  <si>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</si>
  <si>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</si>
  <si>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</si>
  <si>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</si>
  <si>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</si>
  <si>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</si>
  <si>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</si>
  <si>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</si>
  <si>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</si>
  <si>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</si>
  <si>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</si>
  <si>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</si>
  <si>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</si>
  <si>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</si>
  <si>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</si>
  <si>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</si>
  <si>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</si>
  <si>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</si>
  <si>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</si>
  <si>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</si>
  <si>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</si>
  <si>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</si>
  <si>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</si>
  <si>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</si>
  <si>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</si>
  <si>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</si>
  <si>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</si>
  <si>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</si>
  <si>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</si>
  <si>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</si>
  <si>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</si>
  <si>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</si>
  <si>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</si>
  <si>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</si>
  <si>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</si>
  <si>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</si>
  <si>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</si>
  <si>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</si>
  <si>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</si>
  <si>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</si>
  <si>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</si>
  <si>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</si>
  <si>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</si>
  <si>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</si>
  <si>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</si>
  <si>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</si>
  <si>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</si>
  <si>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</si>
  <si>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</si>
  <si>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</si>
  <si>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</si>
  <si>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</si>
  <si>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</si>
  <si>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</si>
  <si>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</si>
  <si>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</si>
  <si>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</si>
  <si>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</si>
  <si>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</si>
  <si>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</si>
  <si>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</si>
  <si>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</si>
  <si>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</si>
  <si>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</si>
  <si>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</si>
  <si>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</si>
  <si>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</si>
  <si>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</si>
  <si>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</si>
  <si>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</si>
  <si>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</si>
  <si>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</si>
  <si>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</si>
  <si>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</si>
  <si>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</si>
  <si>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</si>
  <si>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</si>
  <si>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</si>
  <si>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</si>
  <si>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</si>
  <si>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</si>
  <si>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</si>
  <si>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</si>
  <si>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</si>
  <si>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</si>
  <si>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</si>
  <si>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</si>
  <si>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</si>
  <si>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</si>
  <si>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</si>
  <si>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</si>
  <si>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</si>
  <si>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</si>
  <si>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</si>
  <si>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</si>
  <si>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</si>
  <si>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</si>
  <si>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</si>
  <si>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</si>
  <si>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</si>
  <si>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</si>
  <si>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</si>
  <si>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</si>
  <si>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</si>
  <si>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</si>
  <si>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</si>
  <si>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</si>
  <si>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</si>
  <si>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</si>
  <si>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</si>
  <si>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</si>
  <si>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</si>
  <si>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</si>
  <si>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</si>
  <si>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</si>
  <si>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</si>
  <si>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</si>
  <si>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</si>
  <si>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</si>
  <si>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</si>
  <si>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</si>
  <si>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</si>
  <si>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</si>
  <si>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</si>
  <si>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</si>
  <si>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</si>
  <si>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</si>
  <si>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</si>
  <si>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</si>
  <si>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</si>
  <si>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</si>
  <si>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</si>
  <si>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</si>
  <si>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</si>
  <si>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</si>
  <si>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</si>
  <si>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</si>
  <si>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</si>
  <si>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</si>
  <si>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</si>
  <si>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</si>
  <si>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</si>
  <si>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</si>
  <si>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</si>
  <si>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</si>
  <si>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</si>
  <si>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</si>
  <si>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</si>
  <si>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</si>
  <si>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</si>
  <si>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</si>
  <si>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</si>
  <si>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</si>
  <si>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</si>
  <si>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</si>
  <si>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</si>
  <si>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</si>
  <si>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</si>
  <si>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</si>
  <si>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</si>
  <si>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</si>
  <si>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</si>
  <si>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</si>
  <si>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</si>
  <si>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</si>
  <si>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</si>
  <si>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</si>
  <si>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</si>
  <si>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</si>
  <si>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</si>
  <si>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</si>
  <si>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</si>
  <si>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</si>
  <si>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</si>
  <si>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</si>
  <si>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</si>
  <si>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</si>
  <si>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</si>
  <si>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</si>
  <si>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</si>
  <si>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</si>
  <si>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</si>
  <si>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</si>
  <si>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</si>
  <si>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</si>
  <si>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</si>
  <si>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</si>
  <si>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</si>
  <si>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</si>
  <si>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</si>
  <si>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</si>
  <si>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</si>
  <si>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</si>
  <si>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</si>
  <si>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</si>
  <si>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</si>
  <si>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</si>
  <si>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</si>
  <si>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</si>
  <si>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</si>
  <si>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</si>
  <si>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</si>
  <si>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</si>
  <si>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</si>
  <si>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</si>
  <si>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</si>
  <si>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</si>
  <si>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</si>
  <si>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</si>
  <si>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</si>
  <si>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</si>
  <si>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</si>
  <si>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</si>
  <si>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</si>
  <si>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</si>
  <si>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</si>
  <si>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</si>
  <si>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</si>
  <si>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</si>
  <si>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</si>
  <si>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</si>
  <si>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</si>
  <si>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</si>
  <si>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</si>
  <si>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</si>
  <si>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</si>
  <si>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</si>
  <si>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</si>
  <si>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</si>
  <si>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</si>
  <si>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</si>
  <si>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</si>
  <si>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</si>
  <si>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</si>
  <si>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</si>
  <si>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</si>
  <si>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</si>
  <si>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</si>
  <si>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</si>
  <si>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</si>
  <si>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</si>
  <si>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</si>
  <si>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</si>
  <si>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</si>
  <si>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</si>
  <si>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</si>
  <si>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</si>
  <si>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</si>
  <si>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</si>
  <si>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</si>
  <si>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</si>
  <si>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</si>
  <si>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</si>
  <si>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</si>
  <si>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</si>
  <si>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</si>
  <si>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</si>
  <si>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</si>
  <si>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</si>
  <si>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</si>
  <si>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</si>
  <si>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</si>
  <si>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</si>
  <si>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</si>
  <si>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</si>
  <si>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</si>
  <si>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</si>
  <si>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</si>
  <si>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</si>
  <si>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</si>
  <si>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</si>
  <si>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</si>
  <si>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</si>
  <si>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</si>
  <si>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</si>
  <si>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</si>
  <si>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</si>
  <si>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</si>
  <si>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</si>
  <si>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</si>
  <si>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</si>
  <si>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</si>
  <si>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</si>
  <si>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</si>
  <si>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</si>
  <si>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</si>
  <si>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</si>
  <si>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</si>
  <si>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</si>
  <si>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</si>
  <si>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</si>
  <si>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</si>
  <si>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</si>
  <si>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</si>
  <si>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</si>
  <si>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</si>
  <si>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</si>
  <si>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</si>
  <si>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</si>
  <si>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</si>
  <si>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</si>
  <si>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</si>
  <si>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</si>
  <si>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</si>
  <si>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</si>
  <si>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</si>
  <si>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</si>
  <si>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</si>
  <si>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</si>
  <si>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</si>
  <si>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</si>
  <si>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</si>
  <si>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</si>
  <si>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</si>
  <si>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</si>
  <si>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</si>
  <si>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</si>
  <si>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</si>
  <si>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</si>
  <si>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</si>
  <si>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</si>
  <si>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</si>
  <si>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</si>
  <si>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</si>
  <si>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</si>
  <si>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</si>
  <si>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</si>
  <si>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</si>
  <si>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</si>
  <si>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</si>
  <si>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</si>
  <si>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</si>
  <si>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</si>
  <si>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</si>
  <si>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</si>
  <si>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</si>
  <si>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</si>
  <si>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</si>
  <si>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</si>
  <si>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</si>
  <si>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</si>
  <si>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</si>
  <si>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</si>
  <si>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</si>
  <si>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</si>
  <si>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</si>
  <si>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</si>
  <si>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</si>
  <si>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</si>
  <si>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</si>
  <si>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</si>
  <si>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</si>
  <si>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</si>
  <si>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</si>
  <si>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</si>
  <si>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</si>
  <si>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</si>
  <si>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</si>
  <si>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</si>
  <si>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</si>
  <si>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</si>
  <si>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</si>
  <si>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</si>
  <si>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</si>
  <si>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</si>
  <si>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</si>
  <si>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</si>
  <si>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</si>
  <si>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</si>
  <si>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</si>
  <si>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</si>
  <si>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</si>
  <si>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</si>
  <si>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</si>
  <si>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</si>
  <si>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</si>
  <si>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</si>
  <si>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</si>
  <si>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</si>
  <si>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</si>
  <si>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</si>
  <si>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</si>
  <si>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</si>
  <si>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</si>
  <si>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</si>
  <si>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</si>
  <si>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</si>
  <si>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</si>
  <si>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</si>
  <si>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</si>
  <si>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</si>
  <si>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</si>
  <si>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</si>
  <si>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</si>
  <si>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</si>
  <si>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</si>
  <si>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</si>
  <si>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</si>
  <si>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</si>
  <si>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</si>
  <si>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</si>
  <si>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</si>
  <si>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</si>
  <si>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</si>
  <si>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</si>
  <si>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</si>
  <si>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</si>
  <si>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</si>
  <si>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</si>
  <si>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</si>
  <si>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</si>
  <si>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</si>
  <si>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</si>
  <si>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</si>
  <si>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</si>
  <si>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</si>
  <si>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</si>
  <si>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</si>
  <si>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</si>
  <si>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</si>
  <si>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</si>
  <si>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</si>
  <si>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</si>
  <si>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</si>
  <si>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</si>
  <si>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</si>
  <si>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</si>
  <si>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</si>
  <si>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</si>
  <si>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</si>
  <si>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</si>
  <si>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</si>
  <si>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</si>
  <si>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</si>
  <si>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</si>
  <si>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</si>
  <si>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</si>
  <si>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</si>
  <si>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</si>
  <si>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</si>
  <si>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</si>
  <si>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</si>
  <si>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</si>
  <si>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</si>
  <si>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</si>
  <si>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</si>
  <si>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</si>
  <si>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</si>
  <si>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</si>
  <si>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</si>
  <si>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</si>
  <si>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</si>
  <si>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</si>
  <si>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</si>
  <si>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</si>
  <si>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</si>
  <si>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</si>
  <si>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</si>
  <si>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</si>
  <si>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</si>
  <si>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</si>
  <si>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</si>
  <si>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</si>
  <si>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</si>
  <si>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</si>
  <si>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</si>
  <si>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</si>
  <si>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</si>
  <si>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</si>
  <si>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</si>
  <si>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</si>
  <si>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</si>
  <si>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</si>
  <si>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</si>
  <si>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</si>
  <si>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</si>
  <si>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</si>
  <si>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</si>
  <si>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</si>
  <si>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</si>
  <si>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</si>
  <si>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</si>
  <si>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</si>
  <si>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</si>
  <si>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</si>
  <si>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</si>
  <si>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</si>
  <si>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</si>
  <si>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</si>
  <si>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</si>
  <si>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</si>
  <si>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</si>
  <si>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</si>
  <si>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</si>
  <si>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</si>
  <si>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</si>
  <si>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</si>
  <si>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</si>
  <si>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</si>
  <si>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</si>
  <si>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</si>
  <si>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</si>
  <si>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</si>
  <si>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</si>
  <si>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</si>
  <si>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</si>
  <si>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</si>
  <si>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</si>
  <si>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</si>
  <si>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</si>
  <si>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</si>
  <si>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</si>
  <si>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</si>
  <si>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</si>
  <si>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</si>
  <si>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</si>
  <si>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</si>
  <si>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</si>
  <si>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</si>
  <si>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</si>
  <si>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</si>
  <si>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</si>
  <si>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</si>
  <si>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</si>
  <si>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</si>
  <si>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</si>
  <si>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</si>
  <si>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</si>
  <si>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</si>
  <si>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</si>
  <si>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</si>
  <si>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</si>
  <si>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</si>
  <si>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</si>
  <si>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</si>
  <si>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</si>
  <si>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</si>
  <si>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</si>
  <si>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</si>
  <si>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</si>
  <si>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</si>
  <si>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</si>
  <si>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</si>
  <si>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</si>
  <si>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</si>
  <si>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</si>
  <si>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</si>
  <si>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</si>
  <si>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</si>
  <si>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</si>
  <si>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</si>
  <si>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</si>
  <si>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</si>
  <si>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</si>
  <si>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</si>
  <si>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</si>
  <si>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</si>
  <si>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</si>
  <si>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</si>
  <si>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</si>
  <si>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</si>
  <si>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</si>
  <si>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</si>
  <si>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</si>
  <si>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</si>
  <si>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</si>
  <si>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</si>
  <si>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</si>
  <si>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</si>
  <si>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</si>
  <si>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</si>
  <si>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</si>
  <si>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</si>
  <si>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</si>
  <si>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</si>
  <si>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</si>
  <si>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</si>
  <si>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</si>
  <si>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</si>
  <si>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</si>
  <si>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</si>
  <si>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</si>
  <si>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</si>
  <si>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</si>
  <si>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</si>
  <si>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</si>
  <si>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</si>
  <si>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</si>
  <si>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</si>
  <si>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</si>
  <si>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</si>
  <si>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</si>
  <si>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</si>
  <si>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</si>
  <si>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</si>
  <si>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</si>
  <si>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</si>
  <si>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</si>
  <si>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</si>
  <si>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</si>
  <si>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</si>
  <si>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</si>
  <si>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</si>
  <si>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</si>
  <si>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</si>
  <si>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</si>
  <si>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</si>
  <si>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</si>
  <si>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</si>
  <si>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</si>
  <si>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</si>
  <si>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</si>
  <si>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</si>
  <si>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</si>
  <si>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</si>
  <si>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</si>
  <si>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</si>
  <si>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</si>
  <si>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</si>
  <si>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</si>
  <si>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</si>
  <si>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</si>
  <si>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</si>
  <si>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</si>
  <si>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</si>
  <si>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</si>
  <si>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</si>
  <si>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</si>
  <si>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</si>
  <si>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</si>
  <si>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</si>
  <si>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</si>
  <si>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</si>
  <si>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</si>
  <si>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</si>
  <si>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</si>
  <si>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</si>
  <si>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</si>
  <si>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</si>
  <si>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</si>
  <si>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</si>
  <si>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</si>
  <si>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</si>
  <si>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</si>
  <si>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</si>
  <si>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</si>
  <si>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</si>
  <si>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</si>
  <si>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</si>
  <si>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</si>
  <si>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</si>
  <si>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</si>
  <si>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</si>
  <si>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</si>
  <si>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</si>
  <si>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</si>
  <si>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</si>
  <si>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</si>
  <si>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</si>
  <si>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</si>
  <si>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</si>
  <si>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</si>
  <si>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</si>
  <si>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</si>
  <si>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</si>
  <si>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</si>
  <si>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</si>
  <si>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</si>
  <si>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</si>
  <si>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</si>
  <si>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</si>
  <si>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</si>
  <si>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</si>
  <si>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</si>
  <si>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</si>
  <si>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</si>
  <si>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</si>
  <si>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</si>
  <si>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</si>
  <si>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</si>
  <si>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</si>
  <si>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</si>
  <si>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</si>
  <si>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</si>
  <si>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</si>
  <si>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</si>
  <si>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</si>
  <si>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</si>
  <si>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</si>
  <si>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</si>
  <si>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</si>
  <si>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</si>
  <si>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</si>
  <si>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</si>
  <si>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</si>
  <si>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</si>
  <si>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</si>
  <si>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</si>
  <si>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</si>
  <si>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</si>
  <si>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</si>
  <si>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</si>
  <si>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</si>
  <si>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</si>
  <si>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</si>
  <si>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</si>
  <si>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</si>
  <si>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</si>
  <si>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</si>
  <si>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</si>
  <si>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</si>
  <si>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</si>
  <si>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</si>
  <si>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</si>
  <si>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</si>
  <si>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</si>
  <si>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</si>
  <si>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</si>
  <si>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</si>
  <si>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</si>
  <si>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</si>
  <si>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</si>
  <si>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</si>
  <si>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</si>
  <si>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</si>
  <si>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</si>
  <si>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</si>
  <si>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</si>
  <si>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</si>
  <si>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</si>
  <si>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</si>
  <si>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</si>
  <si>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</si>
  <si>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</si>
  <si>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</si>
  <si>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</si>
  <si>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</si>
  <si>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</si>
  <si>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</si>
  <si>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</si>
  <si>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</si>
  <si>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</si>
  <si>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</si>
  <si>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</si>
  <si>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</si>
  <si>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</si>
  <si>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</si>
  <si>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</si>
  <si>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</si>
  <si>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</si>
  <si>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</si>
  <si>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</si>
  <si>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</si>
  <si>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</si>
  <si>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</si>
  <si>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</si>
  <si>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</si>
  <si>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</si>
  <si>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</si>
  <si>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</si>
  <si>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</si>
  <si>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</si>
  <si>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</si>
  <si>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</si>
  <si>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</si>
  <si>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</si>
  <si>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</si>
  <si>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</si>
  <si>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</si>
  <si>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</si>
  <si>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</si>
  <si>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</si>
  <si>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</si>
  <si>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</si>
  <si>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</si>
  <si>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</si>
  <si>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</si>
  <si>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</si>
  <si>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</si>
  <si>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</si>
  <si>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</si>
  <si>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</si>
  <si>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</si>
  <si>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</si>
  <si>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</si>
  <si>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</si>
  <si>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</si>
  <si>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</si>
  <si>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</si>
  <si>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</si>
  <si>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</si>
  <si>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</si>
  <si>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</si>
  <si>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</si>
  <si>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</si>
  <si>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</si>
  <si>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</si>
  <si>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</si>
  <si>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</si>
  <si>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</si>
  <si>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</si>
  <si>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</si>
  <si>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</si>
  <si>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</si>
  <si>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</si>
  <si>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</si>
  <si>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</si>
  <si>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</si>
  <si>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</si>
  <si>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</si>
  <si>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</si>
  <si>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</si>
  <si>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</si>
  <si>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</si>
  <si>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</si>
  <si>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</si>
  <si>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</si>
  <si>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</si>
  <si>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</si>
  <si>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</si>
  <si>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</si>
  <si>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</si>
  <si>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</si>
  <si>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</si>
  <si>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</si>
  <si>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</si>
  <si>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</si>
  <si>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</si>
  <si>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</si>
  <si>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</si>
  <si>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</si>
  <si>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</si>
  <si>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</si>
  <si>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</si>
  <si>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</si>
  <si>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</si>
  <si>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</si>
  <si>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</si>
  <si>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</si>
  <si>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</si>
  <si>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</si>
  <si>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</si>
  <si>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</si>
  <si>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</si>
  <si>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</si>
  <si>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</si>
  <si>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</si>
  <si>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</si>
  <si>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</si>
  <si>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</si>
  <si>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</si>
  <si>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</si>
  <si>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</si>
  <si>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</si>
  <si>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</si>
  <si>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</si>
  <si>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</si>
  <si>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</si>
  <si>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</si>
  <si>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</si>
  <si>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</si>
  <si>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</si>
  <si>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</si>
  <si>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</si>
  <si>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</si>
  <si>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</si>
  <si>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</si>
  <si>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</si>
  <si>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</si>
  <si>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</si>
  <si>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</si>
  <si>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</si>
  <si>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</si>
  <si>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</si>
  <si>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</si>
  <si>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</si>
  <si>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</si>
  <si>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</si>
  <si>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</si>
  <si>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</si>
  <si>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</si>
  <si>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</si>
  <si>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</si>
  <si>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</si>
  <si>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</si>
  <si>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</si>
  <si>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</si>
  <si>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</si>
  <si>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</si>
  <si>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</si>
  <si>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</si>
  <si>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</si>
  <si>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</si>
  <si>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</si>
  <si>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</si>
  <si>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</si>
  <si>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</si>
  <si>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</si>
  <si>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</si>
  <si>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</si>
  <si>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</si>
  <si>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</si>
  <si>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</si>
  <si>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</si>
  <si>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</si>
  <si>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</si>
  <si>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</si>
  <si>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</si>
  <si>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</si>
  <si>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</si>
  <si>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</si>
  <si>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</si>
  <si>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</si>
  <si>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</si>
  <si>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</si>
  <si>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</si>
  <si>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</si>
  <si>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</si>
  <si>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</si>
  <si>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</si>
  <si>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</si>
  <si>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</si>
  <si>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</si>
  <si>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</si>
  <si>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</si>
  <si>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</si>
  <si>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</si>
  <si>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</si>
  <si>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</si>
  <si>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</si>
  <si>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</si>
  <si>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</si>
  <si>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</si>
  <si>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</si>
  <si>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</si>
  <si>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</si>
  <si>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</si>
  <si>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</si>
  <si>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</si>
  <si>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</si>
  <si>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</si>
  <si>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</si>
  <si>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</si>
  <si>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</si>
  <si>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</si>
  <si>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</si>
  <si>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</si>
  <si>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</si>
  <si>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</si>
  <si>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</si>
  <si>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</si>
  <si>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</si>
  <si>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</si>
  <si>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</si>
  <si>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</si>
  <si>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</si>
  <si>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</si>
  <si>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</si>
  <si>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</si>
  <si>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</si>
  <si>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</si>
  <si>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</si>
  <si>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</si>
  <si>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</si>
  <si>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</si>
  <si>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</si>
  <si>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</si>
  <si>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</si>
  <si>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</si>
  <si>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</si>
  <si>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</si>
  <si>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</si>
  <si>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</si>
  <si>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</si>
  <si>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</si>
  <si>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</si>
  <si>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</si>
  <si>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</si>
  <si>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</si>
  <si>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</si>
  <si>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</si>
  <si>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</si>
  <si>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</si>
  <si>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</si>
  <si>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</si>
  <si>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</si>
  <si>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</si>
  <si>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</si>
  <si>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</si>
  <si>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</si>
  <si>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</si>
  <si>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</si>
  <si>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</si>
  <si>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</si>
  <si>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</si>
  <si>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</si>
  <si>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</si>
  <si>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</si>
  <si>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</si>
  <si>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</si>
  <si>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</si>
  <si>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</si>
  <si>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</si>
  <si>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</si>
  <si>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</si>
  <si>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</si>
  <si>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</si>
  <si>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</si>
  <si>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</si>
  <si>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</si>
  <si>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</si>
  <si>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</si>
  <si>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</si>
  <si>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</si>
  <si>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</si>
  <si>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</si>
  <si>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</si>
  <si>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</si>
  <si>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</si>
  <si>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</si>
  <si>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</si>
  <si>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</si>
  <si>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</si>
  <si>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</si>
  <si>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</si>
  <si>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</si>
  <si>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</si>
  <si>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</si>
  <si>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</si>
  <si>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</si>
  <si>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</si>
  <si>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</si>
  <si>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</si>
  <si>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</si>
  <si>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</si>
  <si>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</si>
  <si>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</si>
  <si>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</si>
  <si>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</si>
  <si>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</si>
  <si>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</si>
  <si>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</si>
  <si>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</si>
  <si>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</si>
  <si>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</si>
  <si>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</si>
  <si>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</si>
  <si>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</si>
  <si>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</si>
  <si>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</si>
  <si>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</si>
  <si>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</si>
  <si>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</si>
  <si>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</si>
  <si>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</si>
  <si>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</si>
  <si>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</si>
  <si>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</si>
  <si>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</si>
  <si>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</si>
  <si>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</si>
  <si>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</si>
  <si>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</si>
  <si>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</si>
  <si>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</si>
  <si>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</si>
  <si>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</si>
  <si>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</si>
  <si>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</si>
  <si>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</si>
  <si>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</si>
  <si>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</si>
  <si>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</si>
  <si>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</si>
  <si>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</si>
  <si>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</si>
  <si>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</si>
  <si>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</si>
  <si>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</si>
  <si>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</si>
  <si>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</si>
  <si>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</si>
  <si>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</si>
  <si>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</si>
  <si>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</si>
  <si>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</si>
  <si>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</si>
  <si>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</si>
  <si>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</si>
  <si>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</si>
  <si>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</si>
  <si>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</si>
  <si>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</si>
  <si>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</si>
  <si>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</si>
  <si>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</si>
  <si>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</si>
  <si>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</si>
  <si>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</si>
  <si>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</si>
  <si>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</si>
  <si>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</si>
  <si>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</si>
  <si>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</si>
  <si>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</si>
  <si>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</si>
  <si>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</si>
  <si>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</si>
  <si>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</si>
  <si>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</si>
  <si>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</si>
  <si>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</si>
  <si>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</si>
  <si>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</si>
  <si>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</si>
  <si>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</si>
  <si>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</si>
  <si>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</si>
  <si>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</si>
  <si>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</si>
  <si>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</si>
  <si>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</si>
  <si>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</si>
  <si>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</si>
  <si>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</si>
  <si>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</si>
  <si>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</si>
  <si>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</si>
  <si>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</si>
  <si>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</si>
  <si>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</si>
  <si>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</si>
  <si>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</si>
  <si>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</si>
  <si>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</si>
  <si>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</si>
  <si>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</si>
  <si>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</si>
  <si>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</si>
  <si>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</si>
  <si>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</si>
  <si>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</si>
  <si>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</si>
  <si>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</si>
  <si>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</si>
  <si>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</si>
  <si>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</si>
  <si>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</si>
  <si>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</si>
  <si>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</si>
  <si>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</si>
  <si>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</si>
  <si>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</si>
  <si>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</si>
  <si>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</si>
  <si>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</si>
  <si>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</si>
  <si>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</si>
  <si>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</si>
  <si>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</si>
  <si>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</si>
  <si>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</si>
  <si>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</si>
  <si>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</si>
  <si>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</si>
  <si>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</si>
  <si>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</si>
  <si>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</si>
  <si>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</si>
  <si>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</si>
  <si>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</si>
  <si>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</si>
  <si>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</si>
  <si>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</si>
  <si>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</si>
  <si>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</si>
  <si>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</si>
  <si>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</si>
  <si>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</si>
  <si>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</si>
  <si>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</si>
  <si>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</si>
  <si>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</si>
  <si>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</si>
  <si>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</si>
  <si>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</si>
  <si>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</si>
  <si>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</si>
  <si>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</si>
  <si>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</si>
  <si>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</si>
  <si>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</si>
  <si>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</si>
  <si>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</si>
  <si>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</si>
  <si>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</si>
  <si>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</si>
  <si>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</si>
  <si>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</si>
  <si>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</si>
  <si>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</si>
  <si>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</si>
  <si>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</si>
  <si>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</si>
  <si>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</si>
  <si>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</si>
  <si>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</si>
  <si>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</si>
  <si>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</si>
  <si>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</si>
  <si>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</si>
  <si>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</si>
  <si>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</si>
  <si>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</si>
  <si>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</si>
  <si>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</si>
  <si>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</si>
  <si>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</si>
  <si>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</si>
  <si>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</si>
  <si>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</si>
  <si>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</si>
  <si>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</si>
  <si>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</si>
  <si>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</si>
  <si>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</si>
  <si>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</si>
  <si>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</si>
  <si>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</si>
  <si>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</si>
  <si>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</si>
  <si>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</si>
  <si>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</si>
  <si>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</si>
  <si>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</si>
  <si>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</si>
  <si>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</si>
  <si>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</si>
  <si>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</si>
  <si>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</si>
  <si>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</si>
  <si>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</si>
  <si>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</si>
  <si>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</si>
  <si>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</si>
  <si>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</si>
  <si>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</si>
  <si>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</si>
  <si>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</si>
  <si>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</si>
  <si>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</si>
  <si>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</si>
  <si>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</si>
  <si>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</si>
  <si>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</si>
  <si>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</si>
  <si>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</si>
  <si>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</si>
  <si>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</si>
  <si>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</si>
  <si>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</si>
  <si>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</si>
  <si>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</si>
  <si>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</si>
  <si>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</si>
  <si>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</si>
  <si>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</si>
  <si>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</si>
  <si>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</si>
  <si>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</si>
  <si>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</si>
  <si>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</si>
  <si>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</si>
  <si>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</si>
  <si>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</si>
  <si>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</si>
  <si>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</si>
  <si>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</si>
  <si>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</si>
  <si>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</si>
  <si>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</si>
  <si>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</si>
  <si>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</si>
  <si>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</si>
  <si>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</si>
  <si>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</si>
  <si>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</si>
  <si>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</si>
  <si>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</si>
  <si>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</si>
  <si>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</si>
  <si>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</si>
  <si>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</si>
  <si>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</si>
  <si>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</si>
  <si>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</si>
  <si>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</si>
  <si>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</si>
  <si>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</si>
  <si>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</si>
  <si>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</si>
  <si>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</si>
  <si>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</si>
  <si>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</si>
  <si>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</si>
  <si>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</si>
  <si>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</si>
  <si>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</si>
  <si>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</si>
  <si>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</si>
  <si>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</si>
  <si>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</si>
  <si>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</si>
  <si>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</si>
  <si>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</si>
  <si>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</si>
  <si>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</si>
  <si>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</si>
  <si>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</si>
  <si>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</si>
  <si>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</si>
  <si>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</si>
  <si>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</si>
  <si>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</si>
  <si>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</si>
  <si>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</si>
  <si>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</si>
  <si>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</si>
  <si>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</si>
  <si>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</si>
  <si>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</si>
  <si>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</si>
  <si>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</si>
  <si>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</si>
  <si>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</si>
  <si>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</si>
  <si>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</si>
  <si>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</si>
  <si>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</si>
  <si>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</si>
  <si>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</si>
  <si>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</si>
  <si>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</si>
  <si>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</si>
  <si>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</si>
  <si>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</si>
  <si>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</si>
  <si>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</si>
  <si>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</si>
  <si>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</si>
  <si>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</si>
  <si>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</si>
  <si>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</si>
  <si>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</si>
  <si>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</si>
  <si>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</si>
  <si>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</si>
  <si>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</si>
  <si>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</si>
  <si>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</si>
  <si>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</si>
  <si>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</si>
  <si>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</si>
  <si>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</si>
  <si>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</si>
  <si>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</si>
  <si>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</si>
  <si>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</si>
  <si>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</si>
  <si>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</si>
  <si>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</si>
  <si>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</si>
  <si>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</si>
  <si>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</si>
  <si>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</si>
  <si>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</si>
  <si>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</si>
  <si>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</si>
  <si>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</si>
  <si>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</si>
  <si>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</si>
  <si>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</si>
  <si>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</si>
  <si>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</si>
  <si>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</si>
  <si>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</si>
  <si>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</si>
  <si>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</si>
  <si>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</si>
  <si>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</si>
  <si>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</si>
  <si>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</si>
  <si>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</si>
  <si>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</si>
  <si>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</si>
  <si>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</si>
  <si>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</si>
  <si>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</si>
  <si>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</si>
  <si>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</si>
  <si>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</si>
  <si>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</si>
  <si>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</si>
  <si>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</si>
  <si>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</si>
  <si>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</si>
  <si>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</si>
  <si>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</si>
  <si>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</si>
  <si>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</si>
  <si>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</si>
  <si>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</si>
  <si>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</si>
  <si>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</si>
  <si>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</si>
  <si>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</si>
  <si>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</si>
  <si>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</si>
  <si>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</si>
  <si>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</si>
  <si>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</si>
  <si>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</si>
  <si>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</si>
  <si>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</si>
  <si>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</si>
  <si>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</si>
  <si>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</si>
  <si>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</si>
  <si>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</si>
  <si>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</si>
  <si>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</si>
  <si>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</si>
  <si>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</si>
  <si>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</si>
  <si>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</si>
  <si>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</si>
  <si>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</si>
  <si>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</si>
  <si>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</si>
  <si>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</si>
  <si>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</si>
  <si>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</si>
  <si>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</si>
  <si>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</si>
  <si>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</si>
  <si>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</si>
  <si>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</si>
  <si>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</si>
  <si>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</si>
  <si>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</si>
  <si>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</si>
  <si>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</si>
  <si>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</si>
  <si>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</si>
  <si>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</si>
  <si>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</si>
  <si>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</si>
  <si>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</si>
  <si>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</si>
  <si>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</si>
  <si>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</si>
  <si>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</si>
  <si>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</si>
  <si>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</si>
  <si>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</si>
  <si>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</si>
  <si>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</si>
  <si>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</si>
  <si>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</si>
  <si>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</si>
  <si>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</si>
  <si>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</si>
  <si>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</si>
  <si>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</si>
  <si>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</si>
  <si>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</si>
  <si>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</si>
  <si>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</si>
  <si>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</si>
  <si>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</si>
  <si>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</si>
  <si>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</si>
  <si>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</si>
  <si>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</si>
  <si>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</si>
  <si>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</si>
  <si>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</si>
  <si>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</si>
  <si>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</si>
  <si>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</si>
  <si>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</si>
  <si>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</si>
  <si>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</si>
  <si>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</si>
  <si>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</si>
  <si>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</si>
  <si>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</si>
  <si>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</si>
  <si>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</si>
  <si>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</si>
  <si>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</si>
  <si>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</si>
  <si>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</si>
  <si>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</si>
  <si>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</si>
  <si>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</si>
  <si>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</si>
  <si>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</si>
  <si>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</si>
  <si>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</si>
  <si>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</si>
  <si>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</si>
  <si>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</si>
  <si>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</si>
  <si>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</si>
  <si>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</si>
  <si>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</si>
  <si>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</si>
  <si>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</si>
  <si>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</si>
  <si>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</si>
  <si>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</si>
  <si>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</si>
  <si>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</si>
  <si>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</si>
  <si>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</si>
  <si>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</si>
  <si>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</si>
  <si>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</si>
  <si>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</si>
  <si>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</si>
  <si>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</si>
  <si>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</si>
  <si>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</si>
  <si>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</si>
  <si>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</si>
  <si>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</si>
  <si>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</si>
  <si>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</si>
  <si>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</si>
  <si>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</si>
  <si>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</si>
  <si>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</si>
  <si>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</si>
  <si>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</si>
  <si>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</si>
  <si>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</si>
  <si>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</si>
  <si>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</si>
  <si>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</si>
  <si>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</si>
  <si>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</si>
  <si>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</si>
  <si>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</si>
  <si>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</si>
  <si>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</si>
  <si>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</si>
  <si>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</si>
  <si>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</si>
  <si>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</si>
  <si>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</si>
  <si>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</si>
  <si>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</si>
  <si>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</si>
  <si>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</si>
  <si>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</si>
  <si>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</si>
  <si>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</si>
  <si>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</si>
  <si>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</si>
  <si>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</si>
  <si>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</si>
  <si>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</si>
  <si>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</si>
  <si>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</si>
  <si>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</si>
  <si>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</si>
  <si>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</si>
  <si>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</si>
  <si>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</si>
  <si>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</si>
  <si>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</si>
  <si>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</si>
  <si>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</si>
  <si>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</si>
  <si>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</si>
  <si>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</si>
  <si>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</si>
  <si>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</si>
  <si>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</si>
  <si>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</si>
  <si>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</si>
  <si>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</si>
  <si>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</si>
  <si>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</si>
  <si>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</si>
  <si>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</si>
  <si>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</si>
  <si>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</si>
  <si>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</si>
  <si>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</si>
  <si>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</si>
  <si>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</si>
  <si>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</si>
  <si>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</si>
  <si>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</si>
  <si>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</si>
  <si>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</si>
  <si>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</si>
  <si>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</si>
  <si>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</si>
  <si>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</si>
  <si>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</si>
  <si>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</si>
  <si>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</si>
  <si>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</si>
  <si>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</si>
  <si>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</si>
  <si>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</si>
  <si>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</si>
  <si>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</si>
  <si>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</si>
  <si>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</si>
  <si>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</si>
  <si>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</si>
  <si>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</si>
  <si>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</si>
  <si>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</si>
  <si>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</si>
  <si>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</si>
  <si>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</si>
  <si>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</si>
  <si>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</si>
  <si>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</si>
  <si>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</si>
  <si>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</si>
  <si>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</si>
  <si>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</si>
  <si>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</si>
  <si>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</si>
  <si>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</si>
  <si>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</si>
  <si>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</si>
  <si>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</si>
  <si>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</si>
  <si>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</si>
  <si>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</si>
  <si>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</si>
  <si>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</si>
  <si>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</si>
  <si>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</si>
  <si>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</si>
  <si>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</si>
  <si>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</si>
  <si>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</si>
  <si>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</si>
  <si>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</si>
  <si>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</si>
  <si>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</si>
  <si>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</si>
  <si>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</si>
  <si>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</si>
  <si>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</si>
  <si>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</si>
  <si>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</si>
  <si>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</si>
  <si>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</si>
  <si>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</si>
  <si>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</si>
  <si>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</si>
  <si>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</si>
  <si>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</si>
  <si>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</si>
  <si>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</si>
  <si>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</si>
  <si>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</si>
  <si>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</si>
  <si>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</si>
  <si>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</si>
  <si>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</si>
  <si>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</si>
  <si>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</si>
  <si>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</si>
  <si>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</si>
  <si>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</si>
  <si>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</si>
  <si>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</si>
  <si>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</si>
  <si>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</si>
  <si>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</si>
  <si>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</si>
  <si>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</si>
  <si>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</si>
  <si>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</si>
  <si>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</si>
  <si>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</si>
  <si>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</si>
  <si>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</si>
  <si>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</si>
  <si>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</si>
  <si>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</si>
  <si>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</si>
  <si>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</si>
  <si>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</si>
  <si>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</si>
  <si>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</si>
  <si>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</si>
  <si>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</si>
  <si>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</si>
  <si>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</si>
  <si>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</si>
  <si>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</si>
  <si>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</si>
  <si>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</si>
  <si>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</si>
  <si>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</si>
  <si>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</si>
  <si>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</si>
  <si>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</si>
  <si>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</si>
  <si>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</si>
  <si>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</si>
  <si>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</si>
  <si>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</si>
  <si>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</si>
  <si>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</si>
  <si>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</si>
  <si>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</si>
  <si>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</si>
  <si>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</si>
  <si>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</si>
  <si>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</si>
  <si>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</si>
  <si>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</si>
  <si>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</si>
  <si>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</si>
  <si>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</si>
  <si>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</si>
  <si>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</si>
  <si>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</si>
  <si>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</si>
  <si>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</si>
  <si>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</si>
  <si>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</si>
  <si>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</si>
  <si>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</si>
  <si>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</si>
  <si>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</si>
  <si>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</si>
  <si>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</si>
  <si>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</si>
  <si>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</si>
  <si>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</si>
  <si>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</si>
  <si>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</si>
  <si>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</si>
  <si>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</si>
  <si>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</si>
  <si>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</si>
  <si>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</si>
  <si>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</si>
  <si>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</si>
  <si>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</si>
  <si>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</si>
  <si>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</si>
  <si>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</si>
  <si>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</si>
  <si>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</si>
  <si>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</si>
  <si>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</si>
  <si>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</si>
  <si>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</si>
  <si>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</si>
  <si>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</si>
  <si>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</si>
  <si>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</si>
  <si>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</si>
  <si>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</si>
  <si>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</si>
  <si>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</si>
  <si>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</si>
  <si>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</si>
  <si>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</si>
  <si>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</si>
  <si>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</si>
  <si>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</si>
  <si>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</si>
  <si>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</si>
  <si>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</si>
  <si>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</si>
  <si>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</si>
  <si>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</si>
  <si>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</si>
  <si>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</si>
  <si>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</si>
  <si>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</si>
  <si>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</si>
  <si>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</si>
  <si>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</si>
  <si>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</si>
  <si>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</si>
  <si>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</si>
  <si>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</si>
  <si>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</si>
  <si>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</si>
  <si>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</si>
  <si>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</si>
  <si>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</si>
  <si>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</si>
  <si>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</si>
  <si>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</si>
  <si>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</si>
  <si>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</si>
  <si>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</si>
  <si>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</si>
  <si>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</si>
  <si>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</si>
  <si>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</si>
  <si>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</si>
  <si>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</si>
  <si>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</si>
  <si>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</si>
  <si>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</si>
  <si>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</si>
  <si>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</si>
  <si>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</si>
  <si>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</si>
  <si>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</si>
  <si>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</si>
  <si>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</si>
  <si>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</si>
  <si>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</si>
  <si>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</si>
  <si>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</si>
  <si>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</si>
  <si>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</si>
  <si>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</si>
  <si>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</si>
  <si>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</si>
  <si>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</si>
  <si>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</si>
  <si>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</si>
  <si>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</si>
  <si>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</si>
  <si>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</si>
  <si>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</si>
  <si>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</si>
  <si>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</si>
  <si>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</si>
  <si>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</si>
  <si>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</si>
  <si>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</si>
  <si>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</si>
  <si>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</si>
  <si>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</si>
  <si>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</si>
  <si>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</si>
  <si>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</si>
  <si>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</si>
  <si>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</si>
  <si>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</si>
  <si>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</si>
  <si>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</si>
  <si>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</si>
  <si>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</si>
  <si>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</si>
  <si>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</si>
  <si>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</si>
  <si>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</si>
  <si>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</si>
  <si>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</si>
  <si>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</si>
  <si>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</si>
  <si>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</si>
  <si>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</si>
  <si>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</si>
  <si>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</si>
  <si>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</si>
  <si>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</si>
  <si>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</si>
  <si>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</si>
  <si>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</si>
  <si>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</si>
  <si>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</si>
  <si>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</si>
  <si>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</si>
  <si>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</si>
  <si>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</si>
  <si>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</si>
  <si>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</si>
  <si>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</si>
  <si>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</si>
  <si>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</si>
  <si>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</si>
  <si>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</si>
  <si>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</si>
  <si>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</si>
  <si>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</si>
  <si>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</si>
  <si>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</si>
  <si>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</si>
  <si>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</si>
  <si>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</si>
  <si>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</si>
  <si>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</si>
  <si>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</si>
  <si>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</si>
  <si>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</si>
  <si>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</si>
  <si>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</si>
  <si>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</si>
  <si>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</si>
  <si>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</si>
  <si>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</si>
  <si>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</si>
  <si>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</si>
  <si>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</si>
  <si>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</si>
  <si>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</si>
  <si>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</si>
  <si>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</si>
  <si>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</si>
  <si>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</si>
  <si>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</si>
  <si>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</si>
  <si>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</si>
  <si>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</si>
  <si>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</si>
  <si>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</si>
  <si>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</si>
  <si>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</si>
  <si>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</si>
  <si>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</si>
  <si>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</si>
  <si>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</si>
  <si>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</si>
  <si>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</si>
  <si>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</si>
  <si>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</si>
  <si>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</si>
  <si>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</si>
  <si>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</si>
  <si>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</si>
  <si>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</si>
  <si>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</si>
  <si>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</si>
  <si>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</si>
  <si>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</si>
  <si>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</si>
  <si>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</si>
  <si>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</si>
  <si>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</si>
  <si>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</si>
  <si>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</si>
  <si>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</si>
  <si>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</si>
  <si>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</si>
  <si>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</si>
  <si>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</si>
  <si>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</si>
  <si>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</si>
  <si>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</si>
  <si>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</si>
  <si>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</si>
  <si>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</si>
  <si>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</si>
  <si>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</si>
  <si>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</si>
  <si>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</si>
  <si>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</si>
  <si>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</si>
  <si>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</si>
  <si>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</si>
  <si>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</si>
  <si>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</si>
  <si>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</si>
  <si>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</si>
  <si>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</si>
  <si>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</si>
  <si>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</si>
  <si>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</si>
  <si>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</si>
  <si>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</si>
  <si>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</si>
  <si>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</si>
  <si>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</si>
  <si>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</si>
  <si>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</si>
  <si>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</si>
  <si>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</si>
  <si>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</si>
  <si>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</si>
  <si>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</si>
  <si>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</si>
  <si>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</si>
  <si>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</si>
  <si>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</si>
  <si>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</si>
  <si>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</si>
  <si>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</si>
  <si>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</si>
  <si>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</si>
  <si>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</si>
  <si>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</si>
  <si>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</si>
  <si>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</si>
  <si>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</si>
  <si>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</si>
  <si>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</si>
  <si>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</si>
  <si>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</si>
  <si>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</si>
  <si>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</si>
  <si>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</si>
  <si>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</si>
  <si>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</si>
  <si>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</si>
  <si>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</si>
  <si>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</si>
  <si>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</si>
  <si>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</si>
  <si>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</si>
  <si>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</si>
  <si>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</si>
  <si>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</si>
  <si>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</si>
  <si>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</si>
  <si>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</si>
  <si>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</si>
  <si>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</si>
  <si>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</si>
  <si>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</si>
  <si>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</si>
  <si>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</si>
  <si>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</si>
  <si>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</si>
  <si>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</si>
  <si>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</si>
  <si>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</si>
  <si>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</si>
  <si>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</si>
  <si>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</si>
  <si>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</si>
  <si>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</si>
  <si>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</si>
  <si>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</si>
  <si>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</si>
  <si>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</si>
  <si>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</si>
  <si>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</si>
  <si>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</si>
  <si>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</si>
  <si>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</si>
  <si>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</si>
  <si>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</si>
  <si>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</si>
  <si>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</si>
  <si>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</si>
  <si>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</si>
  <si>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</si>
  <si>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</si>
  <si>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</si>
  <si>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</si>
  <si>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</si>
  <si>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</si>
  <si>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</si>
  <si>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</si>
  <si>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</si>
  <si>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</si>
  <si>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</si>
  <si>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</si>
  <si>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</si>
  <si>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</si>
  <si>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</si>
  <si>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</si>
  <si>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</si>
  <si>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</si>
  <si>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</si>
  <si>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</si>
  <si>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</si>
  <si>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</si>
  <si>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</si>
  <si>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</si>
  <si>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</si>
  <si>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</si>
  <si>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</si>
  <si>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</si>
  <si>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</si>
  <si>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</si>
  <si>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</si>
  <si>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</si>
  <si>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</si>
  <si>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</si>
  <si>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</si>
  <si>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</si>
  <si>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</si>
  <si>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</si>
  <si>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</si>
  <si>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</si>
  <si>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</si>
  <si>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</si>
  <si>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</si>
  <si>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</si>
  <si>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</si>
  <si>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</si>
  <si>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</si>
  <si>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</si>
  <si>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</si>
  <si>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</si>
  <si>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</si>
  <si>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</si>
  <si>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</si>
  <si>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</si>
  <si>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</si>
  <si>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</si>
  <si>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</si>
  <si>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</si>
  <si>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</si>
  <si>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</si>
  <si>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</si>
  <si>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</si>
  <si>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</si>
  <si>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</si>
  <si>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</si>
  <si>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</si>
  <si>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</si>
  <si>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</si>
  <si>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</si>
  <si>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</si>
  <si>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</si>
  <si>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</si>
  <si>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</si>
  <si>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</si>
  <si>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</si>
  <si>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</si>
  <si>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</si>
  <si>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</si>
  <si>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</si>
  <si>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</si>
  <si>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</si>
  <si>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</si>
  <si>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</si>
  <si>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</si>
  <si>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</si>
  <si>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</si>
  <si>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</si>
  <si>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</si>
  <si>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</si>
  <si>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</si>
  <si>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</si>
  <si>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</si>
  <si>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</si>
  <si>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</si>
  <si>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</si>
  <si>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</si>
  <si>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</si>
  <si>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</si>
  <si>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</si>
  <si>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</si>
  <si>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</si>
  <si>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</si>
  <si>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</si>
  <si>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</si>
  <si>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</si>
  <si>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</si>
  <si>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</si>
  <si>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</si>
  <si>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</si>
  <si>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</si>
  <si>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</si>
  <si>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</si>
  <si>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</si>
  <si>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</si>
  <si>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</si>
  <si>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</si>
  <si>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</si>
  <si>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</si>
  <si>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</si>
  <si>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</si>
  <si>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</si>
  <si>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</si>
  <si>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</si>
  <si>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</si>
  <si>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</si>
  <si>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</si>
  <si>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</si>
  <si>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</si>
  <si>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</si>
  <si>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</si>
  <si>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</si>
  <si>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</si>
  <si>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</si>
  <si>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</si>
  <si>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</si>
  <si>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</si>
  <si>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</si>
  <si>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</si>
  <si>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</si>
  <si>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</si>
  <si>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</si>
  <si>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</si>
  <si>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</si>
  <si>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</si>
  <si>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</si>
  <si>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</si>
  <si>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</si>
  <si>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</si>
  <si>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</si>
  <si>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</si>
  <si>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</si>
  <si>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</si>
  <si>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</si>
  <si>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</si>
  <si>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</si>
  <si>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</si>
  <si>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</si>
  <si>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</si>
  <si>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</si>
  <si>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</si>
  <si>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</si>
  <si>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</si>
  <si>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</si>
  <si>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</si>
  <si>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</si>
  <si>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</si>
  <si>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</si>
  <si>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</si>
  <si>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</si>
  <si>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</si>
  <si>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</si>
  <si>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</si>
  <si>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</si>
  <si>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</si>
  <si>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</si>
  <si>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</si>
  <si>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</si>
  <si>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</si>
  <si>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</si>
  <si>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</si>
  <si>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</si>
  <si>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</si>
  <si>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</si>
  <si>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</si>
  <si>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</si>
  <si>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</si>
  <si>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</si>
  <si>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</si>
  <si>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</si>
  <si>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</si>
  <si>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</si>
  <si>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</si>
  <si>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</si>
  <si>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</si>
  <si>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</si>
  <si>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</si>
  <si>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</si>
  <si>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</si>
  <si>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</si>
  <si>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</si>
  <si>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</si>
  <si>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</si>
  <si>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</si>
  <si>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</si>
  <si>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</si>
  <si>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</si>
  <si>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</si>
  <si>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</si>
  <si>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</si>
  <si>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</si>
  <si>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</si>
  <si>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</si>
  <si>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</si>
  <si>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</si>
  <si>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</si>
  <si>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</si>
  <si>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</si>
  <si>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</si>
  <si>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</si>
  <si>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</si>
  <si>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</si>
  <si>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</si>
  <si>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</si>
  <si>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</si>
  <si>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</si>
  <si>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</si>
  <si>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</si>
  <si>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</si>
  <si>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</si>
  <si>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</si>
  <si>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</si>
  <si>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</si>
  <si>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</si>
  <si>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</si>
  <si>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</si>
  <si>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</si>
  <si>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</si>
  <si>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</si>
  <si>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</si>
  <si>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</si>
  <si>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</si>
  <si>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</si>
  <si>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</si>
  <si>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</si>
  <si>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</si>
  <si>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</si>
  <si>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</si>
  <si>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</si>
  <si>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</si>
  <si>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</si>
  <si>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</si>
  <si>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</si>
  <si>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</si>
  <si>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</si>
  <si>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</si>
  <si>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</si>
  <si>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</si>
  <si>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</si>
  <si>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</si>
  <si>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</si>
  <si>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</si>
  <si>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</si>
  <si>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</si>
  <si>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</si>
  <si>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</si>
  <si>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</si>
  <si>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</si>
  <si>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</si>
  <si>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</si>
  <si>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</si>
  <si>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</si>
  <si>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</si>
  <si>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</si>
  <si>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</si>
  <si>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</si>
  <si>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</si>
  <si>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</si>
  <si>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</si>
  <si>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</si>
  <si>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</si>
  <si>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</si>
  <si>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</si>
  <si>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</si>
  <si>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</si>
  <si>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</si>
  <si>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</si>
  <si>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</si>
  <si>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</si>
  <si>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</si>
  <si>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</si>
  <si>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</si>
  <si>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</si>
  <si>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</si>
  <si>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</si>
  <si>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</si>
  <si>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</si>
  <si>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</si>
  <si>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</si>
  <si>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</si>
  <si>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</si>
  <si>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</si>
  <si>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</si>
  <si>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</si>
  <si>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</si>
  <si>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</si>
  <si>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</si>
  <si>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</si>
  <si>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</si>
  <si>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</si>
  <si>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</si>
  <si>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</si>
  <si>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</si>
  <si>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</si>
  <si>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</si>
  <si>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</si>
  <si>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</si>
  <si>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</si>
  <si>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</si>
  <si>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</si>
  <si>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</si>
  <si>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</si>
  <si>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</si>
  <si>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</si>
  <si>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</si>
  <si>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</si>
  <si>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</si>
  <si>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</si>
  <si>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</si>
  <si>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</si>
  <si>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</si>
  <si>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</si>
  <si>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</si>
  <si>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</si>
  <si>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</si>
  <si>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</si>
  <si>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</si>
  <si>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</si>
  <si>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</si>
  <si>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</si>
  <si>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</si>
  <si>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</si>
  <si>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</si>
  <si>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</si>
  <si>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</si>
  <si>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</si>
  <si>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</si>
  <si>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</si>
  <si>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</si>
  <si>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</si>
  <si>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</si>
  <si>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</si>
  <si>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</si>
  <si>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</si>
  <si>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</si>
  <si>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</si>
  <si>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</si>
  <si>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</si>
  <si>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</si>
  <si>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</si>
  <si>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</si>
  <si>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</si>
  <si>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</si>
  <si>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</si>
  <si>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</si>
  <si>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</si>
  <si>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</si>
  <si>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</si>
  <si>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</si>
  <si>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</si>
  <si>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</si>
  <si>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</si>
  <si>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</si>
  <si>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</si>
  <si>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</si>
  <si>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</si>
  <si>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</si>
  <si>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</si>
  <si>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</si>
  <si>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</si>
  <si>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</si>
  <si>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</si>
  <si>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</si>
  <si>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</si>
  <si>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</si>
  <si>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</si>
  <si>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</si>
  <si>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</si>
  <si>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</si>
  <si>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</si>
  <si>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</si>
  <si>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</si>
  <si>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</si>
  <si>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</si>
  <si>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</si>
  <si>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</si>
  <si>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</si>
  <si>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</si>
  <si>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</si>
  <si>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</si>
  <si>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</si>
  <si>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</si>
  <si>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</si>
  <si>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</si>
  <si>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</si>
  <si>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</si>
  <si>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</si>
  <si>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</si>
  <si>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</si>
  <si>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</si>
  <si>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</si>
  <si>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</si>
  <si>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</si>
  <si>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</si>
  <si>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</si>
  <si>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</si>
  <si>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</si>
  <si>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</si>
  <si>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</si>
  <si>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</si>
  <si>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</si>
  <si>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</si>
  <si>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</si>
  <si>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</si>
  <si>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</si>
  <si>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</si>
  <si>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</si>
  <si>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</si>
  <si>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</si>
  <si>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</si>
  <si>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</si>
  <si>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</si>
  <si>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</si>
  <si>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</si>
  <si>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</si>
  <si>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</si>
  <si>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</si>
  <si>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</si>
  <si>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</si>
  <si>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</si>
  <si>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</si>
  <si>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</si>
  <si>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</si>
  <si>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</si>
  <si>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</si>
  <si>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</si>
  <si>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</si>
  <si>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</si>
  <si>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</si>
  <si>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</si>
  <si>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</si>
  <si>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</si>
  <si>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</si>
  <si>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</si>
  <si>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</si>
  <si>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</si>
  <si>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</si>
  <si>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</si>
  <si>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</si>
  <si>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</si>
  <si>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</si>
  <si>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</si>
  <si>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</si>
  <si>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</si>
  <si>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</si>
  <si>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</si>
  <si>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</si>
  <si>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</si>
  <si>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</si>
  <si>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</si>
  <si>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</si>
  <si>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</si>
  <si>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</si>
  <si>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</si>
  <si>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</si>
  <si>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</si>
  <si>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</si>
  <si>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</si>
  <si>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</si>
  <si>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</si>
  <si>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</si>
  <si>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</si>
  <si>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</si>
  <si>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</si>
  <si>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</si>
  <si>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</si>
  <si>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</si>
  <si>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</si>
  <si>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</si>
  <si>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</si>
  <si>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</si>
  <si>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</si>
  <si>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</si>
  <si>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</si>
  <si>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</si>
  <si>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</si>
  <si>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</si>
  <si>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</si>
  <si>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</si>
  <si>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</si>
  <si>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</si>
  <si>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</si>
  <si>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</si>
  <si>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</si>
  <si>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</si>
  <si>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</si>
  <si>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</si>
  <si>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</si>
  <si>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</si>
  <si>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</si>
  <si>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</si>
  <si>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</si>
  <si>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</si>
  <si>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</si>
  <si>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</si>
  <si>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</si>
  <si>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</si>
  <si>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</si>
  <si>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</si>
  <si>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</si>
  <si>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</si>
  <si>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</si>
  <si>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</si>
  <si>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</si>
  <si>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</si>
  <si>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</si>
  <si>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</si>
  <si>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</si>
  <si>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</si>
  <si>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</si>
  <si>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</si>
  <si>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</si>
  <si>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</si>
  <si>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</si>
  <si>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</si>
  <si>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</si>
  <si>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</si>
  <si>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</si>
  <si>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</si>
  <si>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</si>
  <si>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</si>
  <si>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</si>
  <si>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</si>
  <si>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</si>
  <si>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</si>
  <si>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</si>
  <si>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</si>
  <si>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</si>
  <si>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</si>
  <si>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</si>
  <si>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</si>
  <si>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</si>
  <si>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</si>
  <si>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</si>
  <si>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</si>
  <si>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</si>
  <si>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</si>
  <si>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</si>
  <si>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</si>
  <si>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</si>
  <si>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</si>
  <si>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</si>
  <si>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</si>
  <si>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</si>
  <si>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</si>
  <si>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</si>
  <si>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</si>
  <si>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</si>
  <si>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</si>
  <si>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</si>
  <si>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</si>
  <si>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</si>
  <si>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</si>
  <si>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</si>
  <si>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</si>
  <si>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</si>
  <si>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</si>
  <si>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</si>
  <si>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</si>
  <si>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</si>
  <si>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</si>
  <si>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</si>
  <si>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</si>
  <si>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</si>
  <si>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</si>
  <si>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</si>
  <si>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</si>
  <si>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</si>
  <si>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</si>
  <si>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</si>
  <si>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</si>
  <si>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</si>
  <si>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</si>
  <si>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</si>
  <si>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</si>
  <si>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</si>
  <si>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</si>
  <si>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</si>
  <si>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</si>
  <si>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</si>
  <si>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</si>
  <si>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</si>
  <si>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</si>
  <si>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</si>
  <si>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</si>
  <si>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</si>
  <si>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</si>
  <si>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</si>
  <si>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</si>
  <si>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</si>
  <si>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</si>
  <si>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</si>
  <si>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</si>
  <si>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</si>
  <si>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</si>
  <si>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</si>
  <si>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</si>
  <si>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</si>
  <si>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</si>
  <si>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</si>
  <si>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</si>
  <si>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</si>
  <si>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</si>
  <si>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</si>
  <si>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</si>
  <si>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</si>
  <si>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</si>
  <si>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</si>
  <si>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</si>
  <si>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</si>
  <si>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</si>
  <si>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</si>
  <si>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</si>
  <si>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</si>
  <si>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</si>
  <si>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</si>
  <si>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</si>
  <si>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</si>
  <si>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</si>
  <si>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</si>
  <si>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</si>
  <si>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</si>
  <si>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</si>
  <si>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</si>
  <si>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</si>
  <si>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</si>
  <si>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</si>
  <si>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</si>
  <si>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</si>
  <si>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</si>
  <si>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</si>
  <si>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</si>
  <si>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</si>
  <si>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</si>
  <si>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</si>
  <si>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</si>
  <si>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</si>
  <si>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</si>
  <si>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</si>
  <si>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</si>
  <si>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</si>
  <si>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</si>
  <si>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</si>
  <si>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</si>
  <si>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</si>
  <si>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</si>
  <si>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</si>
  <si>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</si>
  <si>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</si>
  <si>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</si>
  <si>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</si>
  <si>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</si>
  <si>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</si>
  <si>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</si>
  <si>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</si>
  <si>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</si>
  <si>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</si>
  <si>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</si>
  <si>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</si>
  <si>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</si>
  <si>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</si>
  <si>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</si>
  <si>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</si>
  <si>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</si>
  <si>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</si>
  <si>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</si>
  <si>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</si>
  <si>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</si>
  <si>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</si>
  <si>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</si>
  <si>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</si>
  <si>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</si>
  <si>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</si>
  <si>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</si>
  <si>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</si>
  <si>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</si>
  <si>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</si>
  <si>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</si>
  <si>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</si>
  <si>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</si>
  <si>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</si>
  <si>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</si>
  <si>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</si>
  <si>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</si>
  <si>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</si>
  <si>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</si>
  <si>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</si>
  <si>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</si>
  <si>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</si>
  <si>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</si>
  <si>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</si>
  <si>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</si>
  <si>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</si>
  <si>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</si>
  <si>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</si>
  <si>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</si>
  <si>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</si>
  <si>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</si>
  <si>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</si>
  <si>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</si>
  <si>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</si>
  <si>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</si>
  <si>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</si>
  <si>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</si>
  <si>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</si>
  <si>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</si>
  <si>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</si>
  <si>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</si>
  <si>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</si>
  <si>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</si>
  <si>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</si>
  <si>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</si>
  <si>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</si>
  <si>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</si>
  <si>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</si>
  <si>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</si>
  <si>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</si>
  <si>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</si>
  <si>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</si>
  <si>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</si>
  <si>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</si>
  <si>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</si>
  <si>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</si>
  <si>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</si>
  <si>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</si>
  <si>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</si>
  <si>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</si>
  <si>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</si>
  <si>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</si>
  <si>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</si>
  <si>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</si>
  <si>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</si>
  <si>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</si>
  <si>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</si>
  <si>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</si>
  <si>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</si>
  <si>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</si>
  <si>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</si>
  <si>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</si>
  <si>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</si>
  <si>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</si>
  <si>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</si>
  <si>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</si>
  <si>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</si>
  <si>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</si>
  <si>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</si>
  <si>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</si>
  <si>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</si>
  <si>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</si>
  <si>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</si>
  <si>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</si>
  <si>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</si>
  <si>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</si>
  <si>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</si>
  <si>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</si>
  <si>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</si>
  <si>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</si>
  <si>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</si>
  <si>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</si>
  <si>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</si>
  <si>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</si>
  <si>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</si>
  <si>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</si>
  <si>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</si>
  <si>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</si>
  <si>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</si>
  <si>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</si>
  <si>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</si>
  <si>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</si>
  <si>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</si>
  <si>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</si>
  <si>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</si>
  <si>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</si>
  <si>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</si>
  <si>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</si>
  <si>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</si>
  <si>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</si>
  <si>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</si>
  <si>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</si>
  <si>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</si>
  <si>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</si>
  <si>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</si>
  <si>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</si>
  <si>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</si>
  <si>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</si>
  <si>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</si>
  <si>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</si>
  <si>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</si>
  <si>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</si>
  <si>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</si>
  <si>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</si>
  <si>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</si>
  <si>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</si>
  <si>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</si>
  <si>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</si>
  <si>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</si>
  <si>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</si>
  <si>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</si>
  <si>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</si>
  <si>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</si>
  <si>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</si>
  <si>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</si>
  <si>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</si>
  <si>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</si>
  <si>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</si>
  <si>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</si>
  <si>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</si>
  <si>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</si>
  <si>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</si>
  <si>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</si>
  <si>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</si>
  <si>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</si>
  <si>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</si>
  <si>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</si>
  <si>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</si>
  <si>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</si>
  <si>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</si>
  <si>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</si>
  <si>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</si>
  <si>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</si>
  <si>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</si>
  <si>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</si>
  <si>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</si>
  <si>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</si>
  <si>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</si>
  <si>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</si>
  <si>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</si>
  <si>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</si>
  <si>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</si>
  <si>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</si>
  <si>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</si>
  <si>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</si>
  <si>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</si>
  <si>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</si>
  <si>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</si>
  <si>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</si>
  <si>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</si>
  <si>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</si>
  <si>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</si>
  <si>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</si>
  <si>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</si>
  <si>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</si>
  <si>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</si>
  <si>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</si>
  <si>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</si>
  <si>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</si>
  <si>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</si>
  <si>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</si>
  <si>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</si>
  <si>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</si>
  <si>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</si>
  <si>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</si>
  <si>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</si>
  <si>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</si>
  <si>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</si>
  <si>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</si>
  <si>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</si>
  <si>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</si>
  <si>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</si>
  <si>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</si>
  <si>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</si>
  <si>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</si>
  <si>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</si>
  <si>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</si>
  <si>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</si>
  <si>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</si>
  <si>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</si>
  <si>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</si>
  <si>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</si>
  <si>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</si>
  <si>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</si>
  <si>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</si>
  <si>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</si>
  <si>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</si>
  <si>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</si>
  <si>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</si>
  <si>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</si>
  <si>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</si>
  <si>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</si>
  <si>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</si>
  <si>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</si>
  <si>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</si>
  <si>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</si>
  <si>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</si>
  <si>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</si>
  <si>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</si>
  <si>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</si>
  <si>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</si>
  <si>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</si>
  <si>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</si>
  <si>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</si>
  <si>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</si>
  <si>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</si>
  <si>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</si>
  <si>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</si>
  <si>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</si>
  <si>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</si>
  <si>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</si>
  <si>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</si>
  <si>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</si>
  <si>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</si>
  <si>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</si>
  <si>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</si>
  <si>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</si>
  <si>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</si>
  <si>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</si>
  <si>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</si>
  <si>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</si>
  <si>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</si>
  <si>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</si>
  <si>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</si>
  <si>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</si>
  <si>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</si>
  <si>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</si>
  <si>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</si>
  <si>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</si>
  <si>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</si>
  <si>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</si>
  <si>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</si>
  <si>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</si>
  <si>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</si>
  <si>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</si>
  <si>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</si>
  <si>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</si>
  <si>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</si>
  <si>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</si>
  <si>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</si>
  <si>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</si>
  <si>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</si>
  <si>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</si>
  <si>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</si>
  <si>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</si>
  <si>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</si>
  <si>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</si>
  <si>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</si>
  <si>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</si>
  <si>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</si>
  <si>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</si>
  <si>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</si>
  <si>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</si>
  <si>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</si>
  <si>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</si>
  <si>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</si>
  <si>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</si>
  <si>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</si>
  <si>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</si>
  <si>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</si>
  <si>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</si>
  <si>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</si>
  <si>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</si>
  <si>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</si>
  <si>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</si>
  <si>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</si>
  <si>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</si>
  <si>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</si>
  <si>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</si>
  <si>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</si>
  <si>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</si>
  <si>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</si>
  <si>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</si>
  <si>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</si>
  <si>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</si>
  <si>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</si>
  <si>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</si>
  <si>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</si>
  <si>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</si>
  <si>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</si>
  <si>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</si>
  <si>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</si>
  <si>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</si>
  <si>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</si>
  <si>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</si>
  <si>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</si>
  <si>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</si>
  <si>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</si>
  <si>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</si>
  <si>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</si>
  <si>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</si>
  <si>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</si>
  <si>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</si>
  <si>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</si>
  <si>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</si>
  <si>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</si>
  <si>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</si>
  <si>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</si>
  <si>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</si>
  <si>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</si>
  <si>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</si>
  <si>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</si>
  <si>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</si>
  <si>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</si>
  <si>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</si>
  <si>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</si>
  <si>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</si>
  <si>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</si>
  <si>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</si>
  <si>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</si>
  <si>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</si>
  <si>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</si>
  <si>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</si>
  <si>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</si>
  <si>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</si>
  <si>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</si>
  <si>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</si>
  <si>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</si>
  <si>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</si>
  <si>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</si>
  <si>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</si>
  <si>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</si>
  <si>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</si>
  <si>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</si>
  <si>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</si>
  <si>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</si>
  <si>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</si>
  <si>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</si>
  <si>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</si>
  <si>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</si>
  <si>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</si>
  <si>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</si>
  <si>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</si>
  <si>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</si>
  <si>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</si>
  <si>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</si>
  <si>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</si>
  <si>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</si>
  <si>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</si>
  <si>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</si>
  <si>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</si>
  <si>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</si>
  <si>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</si>
  <si>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</si>
  <si>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</si>
  <si>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</si>
  <si>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</si>
  <si>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</si>
  <si>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</si>
  <si>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</si>
  <si>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</si>
  <si>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</si>
  <si>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</si>
  <si>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</si>
  <si>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</si>
  <si>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</si>
  <si>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</si>
  <si>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</si>
  <si>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</si>
  <si>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</si>
  <si>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</si>
  <si>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</si>
  <si>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</si>
  <si>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</si>
  <si>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</si>
  <si>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</si>
  <si>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</si>
  <si>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</si>
  <si>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</si>
  <si>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</si>
  <si>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</si>
  <si>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</si>
  <si>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</si>
  <si>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</si>
  <si>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</si>
  <si>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</si>
  <si>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</si>
  <si>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</si>
  <si>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</si>
  <si>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</si>
  <si>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</si>
  <si>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</si>
  <si>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</si>
  <si>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</si>
  <si>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</si>
  <si>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</si>
  <si>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</si>
  <si>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</si>
  <si>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</si>
  <si>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</si>
  <si>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</si>
  <si>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</si>
  <si>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</si>
  <si>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</si>
  <si>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</si>
  <si>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</si>
  <si>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</si>
  <si>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</si>
  <si>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</si>
  <si>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</si>
  <si>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</si>
  <si>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</si>
  <si>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</si>
  <si>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</si>
  <si>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</si>
  <si>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</si>
  <si>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</si>
  <si>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</si>
  <si>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</si>
  <si>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</si>
  <si>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</si>
  <si>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</si>
  <si>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</si>
  <si>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</si>
  <si>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</si>
  <si>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</si>
  <si>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</si>
  <si>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</si>
  <si>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</si>
  <si>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</si>
  <si>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</si>
  <si>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</si>
  <si>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</si>
  <si>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</si>
  <si>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</si>
  <si>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</si>
  <si>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</si>
  <si>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</si>
  <si>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</si>
  <si>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</si>
  <si>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</si>
  <si>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</si>
  <si>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</si>
  <si>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</si>
  <si>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</si>
  <si>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</si>
  <si>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</si>
  <si>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</si>
  <si>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</si>
  <si>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</si>
  <si>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</si>
  <si>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</si>
  <si>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</si>
  <si>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</si>
  <si>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</si>
  <si>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</si>
  <si>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</si>
  <si>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</si>
  <si>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</si>
  <si>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</si>
  <si>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</si>
  <si>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</si>
  <si>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</si>
  <si>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</si>
  <si>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</si>
  <si>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</si>
  <si>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</si>
  <si>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</si>
  <si>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</si>
  <si>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</si>
  <si>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</si>
  <si>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</si>
  <si>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</si>
  <si>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</si>
  <si>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</si>
  <si>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</si>
  <si>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</si>
  <si>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</si>
  <si>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</si>
  <si>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</si>
  <si>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</si>
  <si>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</si>
  <si>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</si>
  <si>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</si>
  <si>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</si>
  <si>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</si>
  <si>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</si>
  <si>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</si>
  <si>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</si>
  <si>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</si>
  <si>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</si>
  <si>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</si>
  <si>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</si>
  <si>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</si>
  <si>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</si>
  <si>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</si>
  <si>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</si>
  <si>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</si>
  <si>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</si>
  <si>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</si>
  <si>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</si>
  <si>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</si>
  <si>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</si>
  <si>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</si>
  <si>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</si>
  <si>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</si>
  <si>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</si>
  <si>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</si>
  <si>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</si>
  <si>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</si>
  <si>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</si>
  <si>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</si>
  <si>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</si>
  <si>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</si>
  <si>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</si>
  <si>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</si>
  <si>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</si>
  <si>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</si>
  <si>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</si>
  <si>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</si>
  <si>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</si>
  <si>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</si>
  <si>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</si>
  <si>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</si>
  <si>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</si>
  <si>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</si>
  <si>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</si>
  <si>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</si>
  <si>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</si>
  <si>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</si>
  <si>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</si>
  <si>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</si>
  <si>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</si>
  <si>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</si>
  <si>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</si>
  <si>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</si>
  <si>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</si>
  <si>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</si>
  <si>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</si>
  <si>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</si>
  <si>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</si>
  <si>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</si>
  <si>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</si>
  <si>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</si>
  <si>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</si>
  <si>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</si>
  <si>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</si>
  <si>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</si>
  <si>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</si>
  <si>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</si>
  <si>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</si>
  <si>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</si>
  <si>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</si>
  <si>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</si>
  <si>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</si>
  <si>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</si>
  <si>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</si>
  <si>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</si>
  <si>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</si>
  <si>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</si>
  <si>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</si>
  <si>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</si>
  <si>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</si>
  <si>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</si>
  <si>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</si>
  <si>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</si>
  <si>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</si>
  <si>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</si>
  <si>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</si>
  <si>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</si>
  <si>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</si>
  <si>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</si>
  <si>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</si>
  <si>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</si>
  <si>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</si>
  <si>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</si>
  <si>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</si>
  <si>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</si>
  <si>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</si>
  <si>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</si>
  <si>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</si>
  <si>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</si>
  <si>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</si>
  <si>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</si>
  <si>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</si>
  <si>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</si>
  <si>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</si>
  <si>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</si>
  <si>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</si>
  <si>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</si>
  <si>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</si>
  <si>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</si>
  <si>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</si>
  <si>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</si>
  <si>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</si>
  <si>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</si>
  <si>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</si>
  <si>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</si>
  <si>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</si>
  <si>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</si>
  <si>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</si>
  <si>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</si>
  <si>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</si>
  <si>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</si>
  <si>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</si>
  <si>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</si>
  <si>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</si>
  <si>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</si>
  <si>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</si>
  <si>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</si>
  <si>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</si>
  <si>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</si>
  <si>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</si>
  <si>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</si>
  <si>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</si>
  <si>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</si>
  <si>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</si>
  <si>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</si>
  <si>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</si>
  <si>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</si>
  <si>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</si>
  <si>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</si>
  <si>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</si>
  <si>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</si>
  <si>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</si>
  <si>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</si>
  <si>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</si>
  <si>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</si>
  <si>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</si>
  <si>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</si>
  <si>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</si>
  <si>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</si>
  <si>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</si>
  <si>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</si>
  <si>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</si>
  <si>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</si>
  <si>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</si>
  <si>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</si>
  <si>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</si>
  <si>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</si>
  <si>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</si>
  <si>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</si>
  <si>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</si>
  <si>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</si>
  <si>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</si>
  <si>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</si>
  <si>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</si>
  <si>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</si>
  <si>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</si>
  <si>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</si>
  <si>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</si>
  <si>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</si>
  <si>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</si>
  <si>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</si>
  <si>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</si>
  <si>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</si>
  <si>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</si>
  <si>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</si>
  <si>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</si>
  <si>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</si>
  <si>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</si>
  <si>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</si>
  <si>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</si>
  <si>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</si>
  <si>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</si>
  <si>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</si>
  <si>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</si>
  <si>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</si>
  <si>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</si>
  <si>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</si>
  <si>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</si>
  <si>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</si>
  <si>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</si>
  <si>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</si>
  <si>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</si>
  <si>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</si>
  <si>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</si>
  <si>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</si>
  <si>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</si>
  <si>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</si>
  <si>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</si>
  <si>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</si>
  <si>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</si>
  <si>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</si>
  <si>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</si>
  <si>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</si>
  <si>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</si>
  <si>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</si>
  <si>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</si>
  <si>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</si>
  <si>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</si>
  <si>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</si>
  <si>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</si>
  <si>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</si>
  <si>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</si>
  <si>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</si>
  <si>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</si>
  <si>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</si>
  <si>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</si>
  <si>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</si>
  <si>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</si>
  <si>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</si>
  <si>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</si>
  <si>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</si>
  <si>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</si>
  <si>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</si>
  <si>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</si>
  <si>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</si>
  <si>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</si>
  <si>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</si>
  <si>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</si>
  <si>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</si>
  <si>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</si>
  <si>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</si>
  <si>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</si>
  <si>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</si>
  <si>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</si>
  <si>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</si>
  <si>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</si>
  <si>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</si>
  <si>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</si>
  <si>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</si>
  <si>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</si>
  <si>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</si>
  <si>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</si>
  <si>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</si>
  <si>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</si>
  <si>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</si>
  <si>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</si>
  <si>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</si>
  <si>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</si>
  <si>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</si>
  <si>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</si>
  <si>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</si>
  <si>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</si>
  <si>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</si>
  <si>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</si>
  <si>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</si>
  <si>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</si>
  <si>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</si>
  <si>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</si>
  <si>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</si>
  <si>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</si>
  <si>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</si>
  <si>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</si>
  <si>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</si>
  <si>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</si>
  <si>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</si>
  <si>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</si>
  <si>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</si>
  <si>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</si>
  <si>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</si>
  <si>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</si>
  <si>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</si>
  <si>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</si>
  <si>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</si>
  <si>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</si>
  <si>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</si>
  <si>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</si>
  <si>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</si>
  <si>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</si>
  <si>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</si>
  <si>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</si>
  <si>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</si>
  <si>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</si>
  <si>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</si>
  <si>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</si>
  <si>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</si>
  <si>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</si>
  <si>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</si>
  <si>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</si>
  <si>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</si>
  <si>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</si>
  <si>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</si>
  <si>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</si>
  <si>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</si>
  <si>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</si>
  <si>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</si>
  <si>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</si>
  <si>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</si>
  <si>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</si>
  <si>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</si>
  <si>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</si>
  <si>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</si>
  <si>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</si>
  <si>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</si>
  <si>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</si>
  <si>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</si>
  <si>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</si>
  <si>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</si>
  <si>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</si>
  <si>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</si>
  <si>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</si>
  <si>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</si>
  <si>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</si>
  <si>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</si>
  <si>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</si>
  <si>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</si>
  <si>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</si>
  <si>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</si>
  <si>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</si>
  <si>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</si>
  <si>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</si>
  <si>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</si>
  <si>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</si>
  <si>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</si>
  <si>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</si>
  <si>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</si>
  <si>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</si>
  <si>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</si>
  <si>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</si>
  <si>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</si>
  <si>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</si>
  <si>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</si>
  <si>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</si>
  <si>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</si>
  <si>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</si>
  <si>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</si>
  <si>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</si>
  <si>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</si>
  <si>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</si>
  <si>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</si>
  <si>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</si>
  <si>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</si>
  <si>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</si>
  <si>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</si>
  <si>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</si>
  <si>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</si>
  <si>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</si>
  <si>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</si>
  <si>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</si>
  <si>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</si>
  <si>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</si>
  <si>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</si>
  <si>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</si>
  <si>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</si>
  <si>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</si>
  <si>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</si>
  <si>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</si>
  <si>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</si>
  <si>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</si>
  <si>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</si>
  <si>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</si>
  <si>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</si>
  <si>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</si>
  <si>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</si>
  <si>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</si>
  <si>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</si>
  <si>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</si>
  <si>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</si>
  <si>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</si>
  <si>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</si>
  <si>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</si>
  <si>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</si>
  <si>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</si>
  <si>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</si>
  <si>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</si>
  <si>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</si>
  <si>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</si>
  <si>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</si>
  <si>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</si>
  <si>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</si>
  <si>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</si>
  <si>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</si>
  <si>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</si>
  <si>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</si>
  <si>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</si>
  <si>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</si>
  <si>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</si>
  <si>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</si>
  <si>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</si>
  <si>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</si>
  <si>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</si>
  <si>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</si>
  <si>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</si>
  <si>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</si>
  <si>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</si>
  <si>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</si>
  <si>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</si>
  <si>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</si>
  <si>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</si>
  <si>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</si>
  <si>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</si>
  <si>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</si>
  <si>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</si>
  <si>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</si>
  <si>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</si>
  <si>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</si>
  <si>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</si>
  <si>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</si>
  <si>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</si>
  <si>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</si>
  <si>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</si>
  <si>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</si>
  <si>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</si>
  <si>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</si>
  <si>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</si>
  <si>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</si>
  <si>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</si>
  <si>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</si>
  <si>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</si>
  <si>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</si>
  <si>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</si>
  <si>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</si>
  <si>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</si>
  <si>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</si>
  <si>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</si>
  <si>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</si>
  <si>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</si>
  <si>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</si>
  <si>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</si>
  <si>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</si>
  <si>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</si>
  <si>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</si>
  <si>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</si>
  <si>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</si>
  <si>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</si>
  <si>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</si>
  <si>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</si>
  <si>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</si>
  <si>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</si>
  <si>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</si>
  <si>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</si>
  <si>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</si>
  <si>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</si>
  <si>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</si>
  <si>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</si>
  <si>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</si>
  <si>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</si>
  <si>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</si>
  <si>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</si>
  <si>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</si>
  <si>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</si>
  <si>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</si>
  <si>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</si>
  <si>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</si>
  <si>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</si>
  <si>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</si>
  <si>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</si>
  <si>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</si>
  <si>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</si>
  <si>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</si>
  <si>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</si>
  <si>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</si>
  <si>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</si>
  <si>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</si>
  <si>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</si>
  <si>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</si>
  <si>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</si>
  <si>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</si>
  <si>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</si>
  <si>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</si>
  <si>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</si>
  <si>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</si>
  <si>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</si>
  <si>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</si>
  <si>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</si>
  <si>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</si>
  <si>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</si>
  <si>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</si>
  <si>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</si>
  <si>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</si>
  <si>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</si>
  <si>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</si>
  <si>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</si>
  <si>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</si>
  <si>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</si>
  <si>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</si>
  <si>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</si>
  <si>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</si>
  <si>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</si>
  <si>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</si>
  <si>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</si>
  <si>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</si>
  <si>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</si>
  <si>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</si>
  <si>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</si>
  <si>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</si>
  <si>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</si>
  <si>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</si>
  <si>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</si>
  <si>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</si>
  <si>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</si>
  <si>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</si>
  <si>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</si>
  <si>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</si>
  <si>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</si>
  <si>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</si>
  <si>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</si>
  <si>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</si>
  <si>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</si>
  <si>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</si>
  <si>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</si>
  <si>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</si>
  <si>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</si>
  <si>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</si>
  <si>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</si>
  <si>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</si>
  <si>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</si>
  <si>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</si>
  <si>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</si>
  <si>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</si>
  <si>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</si>
  <si>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</si>
  <si>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</si>
  <si>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</si>
  <si>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</si>
  <si>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</si>
  <si>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</si>
  <si>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</si>
  <si>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</si>
  <si>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</si>
  <si>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</si>
  <si>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</si>
  <si>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</si>
  <si>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</si>
  <si>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</si>
  <si>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</si>
  <si>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</si>
  <si>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</si>
  <si>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</si>
  <si>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</si>
  <si>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</si>
  <si>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</si>
  <si>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</si>
  <si>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</si>
  <si>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</si>
  <si>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</si>
  <si>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</si>
  <si>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</si>
  <si>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</si>
  <si>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</si>
  <si>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</si>
  <si>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</si>
  <si>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</si>
  <si>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</si>
  <si>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</si>
  <si>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</si>
  <si>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</si>
  <si>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</si>
  <si>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</si>
  <si>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</si>
  <si>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</si>
  <si>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</si>
  <si>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</si>
  <si>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</si>
  <si>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</si>
  <si>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</si>
  <si>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</si>
  <si>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</si>
  <si>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</si>
  <si>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</si>
  <si>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</si>
  <si>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</si>
  <si>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</si>
  <si>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</si>
  <si>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</si>
  <si>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</si>
  <si>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</si>
  <si>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</si>
  <si>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</si>
  <si>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</si>
  <si>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</si>
  <si>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</si>
  <si>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</si>
  <si>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</si>
  <si>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</si>
  <si>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</si>
  <si>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</si>
  <si>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</si>
  <si>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</si>
  <si>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</si>
  <si>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</si>
  <si>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</si>
  <si>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</si>
  <si>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</si>
  <si>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</si>
  <si>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</si>
  <si>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</si>
  <si>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</si>
  <si>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</si>
  <si>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</si>
  <si>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</si>
  <si>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</si>
  <si>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</si>
  <si>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</si>
  <si>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</si>
  <si>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</si>
  <si>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</si>
  <si>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</si>
  <si>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</si>
  <si>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</si>
  <si>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</si>
  <si>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</si>
  <si>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</si>
  <si>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</si>
  <si>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</si>
  <si>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</si>
  <si>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</si>
  <si>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</si>
  <si>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</si>
  <si>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</si>
  <si>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</si>
  <si>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</si>
  <si>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</si>
  <si>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</si>
  <si>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</si>
  <si>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</si>
  <si>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</si>
  <si>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</si>
  <si>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</si>
  <si>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</si>
  <si>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</si>
  <si>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</si>
  <si>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</si>
  <si>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</si>
  <si>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</si>
  <si>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</si>
  <si>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</si>
  <si>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</si>
  <si>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</si>
  <si>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</si>
  <si>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</si>
  <si>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</si>
  <si>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</si>
  <si>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</si>
  <si>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</si>
  <si>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</si>
  <si>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</si>
  <si>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</si>
  <si>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</si>
  <si>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</si>
  <si>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</si>
  <si>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</si>
  <si>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</si>
  <si>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</si>
  <si>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</si>
  <si>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</si>
  <si>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</si>
  <si>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</si>
  <si>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</si>
  <si>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</si>
  <si>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</si>
  <si>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</si>
  <si>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</si>
  <si>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</si>
  <si>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</si>
  <si>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</si>
  <si>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</si>
  <si>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</si>
  <si>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</si>
  <si>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</si>
  <si>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</si>
  <si>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</si>
  <si>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</si>
  <si>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</si>
  <si>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</si>
  <si>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</si>
  <si>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</si>
  <si>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</si>
  <si>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</si>
  <si>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</si>
  <si>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</si>
  <si>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</si>
  <si>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</si>
  <si>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</si>
  <si>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</si>
  <si>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</si>
  <si>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</si>
  <si>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</si>
  <si>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</si>
  <si>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</si>
  <si>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</si>
  <si>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</si>
  <si>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</si>
  <si>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</si>
  <si>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</si>
  <si>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</si>
  <si>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</si>
  <si>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</si>
  <si>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</si>
  <si>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</si>
  <si>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</si>
  <si>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</si>
  <si>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</si>
  <si>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</si>
  <si>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</si>
  <si>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</si>
  <si>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</si>
  <si>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</si>
  <si>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</si>
  <si>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</si>
  <si>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</si>
  <si>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</si>
  <si>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</si>
  <si>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</si>
  <si>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</si>
  <si>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</si>
  <si>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</si>
  <si>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</si>
  <si>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</si>
  <si>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</si>
  <si>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</si>
  <si>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</si>
  <si>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</si>
  <si>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</si>
  <si>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</si>
  <si>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</si>
  <si>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</si>
  <si>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</si>
  <si>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</si>
  <si>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</si>
  <si>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</si>
  <si>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</si>
  <si>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</si>
  <si>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</si>
  <si>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</si>
  <si>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</si>
  <si>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</si>
  <si>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</si>
  <si>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</si>
  <si>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</si>
  <si>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</si>
  <si>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</si>
  <si>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</si>
  <si>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</si>
  <si>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</si>
  <si>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</si>
  <si>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</si>
  <si>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</si>
  <si>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</si>
  <si>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</si>
  <si>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</si>
  <si>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</si>
  <si>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</si>
  <si>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</si>
  <si>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</si>
  <si>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</si>
  <si>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</si>
  <si>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</si>
  <si>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</si>
  <si>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</si>
  <si>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</si>
  <si>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</si>
  <si>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</si>
  <si>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</si>
  <si>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</si>
  <si>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</si>
  <si>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</si>
  <si>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</si>
  <si>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</si>
  <si>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</si>
  <si>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</si>
  <si>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</si>
  <si>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</si>
  <si>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</si>
  <si>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</si>
  <si>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</si>
  <si>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</si>
  <si>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</si>
  <si>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</si>
  <si>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</si>
  <si>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</si>
  <si>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</si>
  <si>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</si>
  <si>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</si>
  <si>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</si>
  <si>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</si>
  <si>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</si>
  <si>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</si>
  <si>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</si>
  <si>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</si>
  <si>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</si>
  <si>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</si>
  <si>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</si>
  <si>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</si>
  <si>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</si>
  <si>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</si>
  <si>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</si>
  <si>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</si>
  <si>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</si>
  <si>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</si>
  <si>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</si>
  <si>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</si>
  <si>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</si>
  <si>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</si>
  <si>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</si>
  <si>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</si>
  <si>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</si>
  <si>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</si>
  <si>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</si>
  <si>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</si>
  <si>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</si>
  <si>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</si>
  <si>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</si>
  <si>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</si>
  <si>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</si>
  <si>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</si>
  <si>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</si>
  <si>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</si>
  <si>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</si>
  <si>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</si>
  <si>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</si>
  <si>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</si>
  <si>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</si>
  <si>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</si>
  <si>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</si>
  <si>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</si>
  <si>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</si>
  <si>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</si>
  <si>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</si>
  <si>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</si>
  <si>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</si>
  <si>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</si>
  <si>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</si>
  <si>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</si>
  <si>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</si>
  <si>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</si>
  <si>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</si>
  <si>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</si>
  <si>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</si>
  <si>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</si>
  <si>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</si>
  <si>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</si>
  <si>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</si>
  <si>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</si>
  <si>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</si>
  <si>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</si>
  <si>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</si>
  <si>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</si>
  <si>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</si>
  <si>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</si>
  <si>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</si>
  <si>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</si>
  <si>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</si>
  <si>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</si>
  <si>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</si>
  <si>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</si>
  <si>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</si>
  <si>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</si>
  <si>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</si>
  <si>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</si>
  <si>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</si>
  <si>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</si>
  <si>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</si>
  <si>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</si>
  <si>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</si>
  <si>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</si>
  <si>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</si>
  <si>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</si>
  <si>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</si>
  <si>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</si>
  <si>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</si>
  <si>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</si>
  <si>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</si>
  <si>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</si>
  <si>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</si>
  <si>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</si>
  <si>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</si>
  <si>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</si>
  <si>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</si>
  <si>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</si>
  <si>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</si>
  <si>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</si>
  <si>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</si>
  <si>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</si>
  <si>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</si>
  <si>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</si>
  <si>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</si>
  <si>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</si>
  <si>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</si>
  <si>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</si>
  <si>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</si>
  <si>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</si>
  <si>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</si>
  <si>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</si>
  <si>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</si>
  <si>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</si>
  <si>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</si>
  <si>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</si>
  <si>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</si>
  <si>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</si>
  <si>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</si>
  <si>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</si>
  <si>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</si>
  <si>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</si>
  <si>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</si>
  <si>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</si>
  <si>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</si>
  <si>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</si>
  <si>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</si>
  <si>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</si>
  <si>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</si>
  <si>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</si>
  <si>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</si>
  <si>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</si>
  <si>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</si>
  <si>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</si>
  <si>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</si>
  <si>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</si>
  <si>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</si>
  <si>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</si>
  <si>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</si>
  <si>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</si>
  <si>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</si>
  <si>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</si>
  <si>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</si>
  <si>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</si>
  <si>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</si>
  <si>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</si>
  <si>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</si>
  <si>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</si>
  <si>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</si>
  <si>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</si>
  <si>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</si>
  <si>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</si>
  <si>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</si>
  <si>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</si>
  <si>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</si>
  <si>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</si>
  <si>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</si>
  <si>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</si>
  <si>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</si>
  <si>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</si>
  <si>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</si>
  <si>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</si>
  <si>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</si>
  <si>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</si>
  <si>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</si>
  <si>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</si>
  <si>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</si>
  <si>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</si>
  <si>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</si>
  <si>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</si>
  <si>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</si>
  <si>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</si>
  <si>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</si>
  <si>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</si>
  <si>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</si>
  <si>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</si>
  <si>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</si>
  <si>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</si>
  <si>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</si>
  <si>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</si>
  <si>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</si>
  <si>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</si>
  <si>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</si>
  <si>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</si>
  <si>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</si>
  <si>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</si>
  <si>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</si>
  <si>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</si>
  <si>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</si>
  <si>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</si>
  <si>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</si>
  <si>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</si>
  <si>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</si>
  <si>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</si>
  <si>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</si>
  <si>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</si>
  <si>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</si>
  <si>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</si>
  <si>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</si>
  <si>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</si>
  <si>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</si>
  <si>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</si>
  <si>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</si>
  <si>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</si>
  <si>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</si>
  <si>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</si>
  <si>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</si>
  <si>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</si>
  <si>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</si>
  <si>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</si>
  <si>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</si>
  <si>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</si>
  <si>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</si>
  <si>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</si>
  <si>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</si>
  <si>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</si>
  <si>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</si>
  <si>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</si>
  <si>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</si>
  <si>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</si>
  <si>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</si>
  <si>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</si>
  <si>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</si>
  <si>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</si>
  <si>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</si>
  <si>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</si>
  <si>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</si>
  <si>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</si>
  <si>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</si>
  <si>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</si>
  <si>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</si>
  <si>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</si>
  <si>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</si>
  <si>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</si>
  <si>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</si>
  <si>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</si>
  <si>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</si>
  <si>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</si>
  <si>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</si>
  <si>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</si>
  <si>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</si>
  <si>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</si>
  <si>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</si>
  <si>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</si>
  <si>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</si>
  <si>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</si>
  <si>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</si>
  <si>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</si>
  <si>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</si>
  <si>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</si>
  <si>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</si>
  <si>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</si>
  <si>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</si>
  <si>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</si>
  <si>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</si>
  <si>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</si>
  <si>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</si>
  <si>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</si>
  <si>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</si>
  <si>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</si>
  <si>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</si>
  <si>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</si>
  <si>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</si>
  <si>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</si>
  <si>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</si>
  <si>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</si>
  <si>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</si>
  <si>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</si>
  <si>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</si>
  <si>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</si>
  <si>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</si>
  <si>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</si>
  <si>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</si>
  <si>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</si>
  <si>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</si>
  <si>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</si>
  <si>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</si>
  <si>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</si>
  <si>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</si>
  <si>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</si>
  <si>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</si>
  <si>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</si>
  <si>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</si>
  <si>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</si>
  <si>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</si>
  <si>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</si>
  <si>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</si>
  <si>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</si>
  <si>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</si>
  <si>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</si>
  <si>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</si>
  <si>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</si>
  <si>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</si>
  <si>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</si>
  <si>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</si>
  <si>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</si>
  <si>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</si>
  <si>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</si>
  <si>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</si>
  <si>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</si>
  <si>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</si>
  <si>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</si>
  <si>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</si>
  <si>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</si>
  <si>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</si>
  <si>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</si>
  <si>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</si>
  <si>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</si>
  <si>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</si>
  <si>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</si>
  <si>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</si>
  <si>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</si>
  <si>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</si>
  <si>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</si>
  <si>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</si>
  <si>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</si>
  <si>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</si>
  <si>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</si>
  <si>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</si>
  <si>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</si>
  <si>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</si>
  <si>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</si>
  <si>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</si>
  <si>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</si>
  <si>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</si>
  <si>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</si>
  <si>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</si>
  <si>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</si>
  <si>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</si>
  <si>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</si>
  <si>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</si>
  <si>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</si>
  <si>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</si>
  <si>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</si>
  <si>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</si>
  <si>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</si>
  <si>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</si>
  <si>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</si>
  <si>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</si>
  <si>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</si>
  <si>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</si>
  <si>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</si>
  <si>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</si>
  <si>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</si>
  <si>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</si>
  <si>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</si>
  <si>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</si>
  <si>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</si>
  <si>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</si>
  <si>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</si>
  <si>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</si>
  <si>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</si>
  <si>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</si>
  <si>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</si>
  <si>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</si>
  <si>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</si>
  <si>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</si>
  <si>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</si>
  <si>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</si>
  <si>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</si>
  <si>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</si>
  <si>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</si>
  <si>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</si>
  <si>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</si>
  <si>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</si>
  <si>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</si>
  <si>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</si>
  <si>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</si>
  <si>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</si>
  <si>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</si>
  <si>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</si>
  <si>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</si>
  <si>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</si>
  <si>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</si>
  <si>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</si>
  <si>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</si>
  <si>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</si>
  <si>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</si>
  <si>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</si>
  <si>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</si>
  <si>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</si>
  <si>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</si>
  <si>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</si>
  <si>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</si>
  <si>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</si>
  <si>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</si>
  <si>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</si>
  <si>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</si>
  <si>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</si>
  <si>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</si>
  <si>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</si>
  <si>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</si>
  <si>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</si>
  <si>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</si>
  <si>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</si>
  <si>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</si>
  <si>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</si>
  <si>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</si>
  <si>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</si>
  <si>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</si>
  <si>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</si>
  <si>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</si>
  <si>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</si>
  <si>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</si>
  <si>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</si>
  <si>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</si>
  <si>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</si>
  <si>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</si>
  <si>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</si>
  <si>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</si>
  <si>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</si>
  <si>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</si>
  <si>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</si>
  <si>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</si>
  <si>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</si>
  <si>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</si>
  <si>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</si>
  <si>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</si>
  <si>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</si>
  <si>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</si>
  <si>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</si>
  <si>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</si>
  <si>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</si>
  <si>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</si>
  <si>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</si>
  <si>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</si>
  <si>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</si>
  <si>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</si>
  <si>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</si>
  <si>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</si>
  <si>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</si>
  <si>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</si>
  <si>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</si>
  <si>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</si>
  <si>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</si>
  <si>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</si>
  <si>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</si>
  <si>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</si>
  <si>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</si>
  <si>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</si>
  <si>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</si>
  <si>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</si>
  <si>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</si>
  <si>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</si>
  <si>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</si>
  <si>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</si>
  <si>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</si>
  <si>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</si>
  <si>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</si>
  <si>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</si>
  <si>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</si>
  <si>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</si>
  <si>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</si>
  <si>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</si>
  <si>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</si>
  <si>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</si>
  <si>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</si>
  <si>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</si>
  <si>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</si>
  <si>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</si>
  <si>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</si>
  <si>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</si>
  <si>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</si>
  <si>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</si>
  <si>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</si>
  <si>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</si>
  <si>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</si>
  <si>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</si>
  <si>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</si>
  <si>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</si>
  <si>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</si>
  <si>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</si>
  <si>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</si>
  <si>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</si>
  <si>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</si>
  <si>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</si>
  <si>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</si>
  <si>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</si>
  <si>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</si>
  <si>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</si>
  <si>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</si>
  <si>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</si>
  <si>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</si>
  <si>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</si>
  <si>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</si>
  <si>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</si>
  <si>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</si>
  <si>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</si>
  <si>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</si>
  <si>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</si>
  <si>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</si>
  <si>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</si>
  <si>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</si>
  <si>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</si>
  <si>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</si>
  <si>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</si>
  <si>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</si>
  <si>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</si>
  <si>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</si>
  <si>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</si>
  <si>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</si>
  <si>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</si>
  <si>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</si>
  <si>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</si>
  <si>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</si>
  <si>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</si>
  <si>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</si>
  <si>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</si>
  <si>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</si>
  <si>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</si>
  <si>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</si>
  <si>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</si>
  <si>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</si>
  <si>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</si>
  <si>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</si>
  <si>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</si>
  <si>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</si>
  <si>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</si>
  <si>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</si>
  <si>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</si>
  <si>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</si>
  <si>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</si>
  <si>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</si>
  <si>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</si>
  <si>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</si>
  <si>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</si>
  <si>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</si>
  <si>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</si>
  <si>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</si>
  <si>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</si>
  <si>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</si>
  <si>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</si>
  <si>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</si>
  <si>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</si>
  <si>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</si>
  <si>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</si>
  <si>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</si>
  <si>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</si>
  <si>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</si>
  <si>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</si>
  <si>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</si>
  <si>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</si>
  <si>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</si>
  <si>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</si>
  <si>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</si>
  <si>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</si>
  <si>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</si>
  <si>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</si>
  <si>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</si>
  <si>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</si>
  <si>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</si>
  <si>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</si>
  <si>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</si>
  <si>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</si>
  <si>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</si>
  <si>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</si>
  <si>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</si>
  <si>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</si>
  <si>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</si>
  <si>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</si>
  <si>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</si>
  <si>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</si>
  <si>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</si>
  <si>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</si>
  <si>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</si>
  <si>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</si>
  <si>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</si>
  <si>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</si>
  <si>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</si>
  <si>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</si>
  <si>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</si>
  <si>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</si>
  <si>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</si>
  <si>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</si>
  <si>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</si>
  <si>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</si>
  <si>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</si>
  <si>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</si>
  <si>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</si>
  <si>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</si>
  <si>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</si>
  <si>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</si>
  <si>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</si>
  <si>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</si>
  <si>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</si>
  <si>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</si>
  <si>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</si>
  <si>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</si>
  <si>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</si>
  <si>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</si>
  <si>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</si>
  <si>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</si>
  <si>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</si>
  <si>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</si>
  <si>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</si>
  <si>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</si>
  <si>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</si>
  <si>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</si>
  <si>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</si>
  <si>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</si>
  <si>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</si>
  <si>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</si>
  <si>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</si>
  <si>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</si>
  <si>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</si>
  <si>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</si>
  <si>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</si>
  <si>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</si>
  <si>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</si>
  <si>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</si>
  <si>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</si>
  <si>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</si>
  <si>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</si>
  <si>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</si>
  <si>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</si>
  <si>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</si>
  <si>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</si>
  <si>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</si>
  <si>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</si>
  <si>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</si>
  <si>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</si>
  <si>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</si>
  <si>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</si>
  <si>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</si>
  <si>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</si>
  <si>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</si>
  <si>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</si>
  <si>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</si>
  <si>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</si>
  <si>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</si>
  <si>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</si>
  <si>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</si>
  <si>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</si>
  <si>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</si>
  <si>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</si>
  <si>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</si>
  <si>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</si>
  <si>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</si>
  <si>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</si>
  <si>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</si>
  <si>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</si>
  <si>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</si>
  <si>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</si>
  <si>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</si>
  <si>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</si>
  <si>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</si>
  <si>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</si>
  <si>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</si>
  <si>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</si>
  <si>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</si>
  <si>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</si>
  <si>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</si>
  <si>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</si>
  <si>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</si>
  <si>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</si>
  <si>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</si>
  <si>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</si>
  <si>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</si>
  <si>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</si>
  <si>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</si>
  <si>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</si>
  <si>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</si>
  <si>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</si>
  <si>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</si>
  <si>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</si>
  <si>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</si>
  <si>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</si>
  <si>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</si>
  <si>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</si>
  <si>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</si>
  <si>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</si>
  <si>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</si>
  <si>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</si>
  <si>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</si>
  <si>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</si>
  <si>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</si>
  <si>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</si>
  <si>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</si>
  <si>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</si>
  <si>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</si>
  <si>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</si>
  <si>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</si>
  <si>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</si>
  <si>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</si>
  <si>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</si>
  <si>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</si>
  <si>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</si>
  <si>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</si>
  <si>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</si>
  <si>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</si>
  <si>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</si>
  <si>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</si>
  <si>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</si>
  <si>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</si>
  <si>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</si>
  <si>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</si>
  <si>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</si>
  <si>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</si>
  <si>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</si>
  <si>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</si>
  <si>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</si>
  <si>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</si>
  <si>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</si>
  <si>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</si>
  <si>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</si>
  <si>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</si>
  <si>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</si>
  <si>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</si>
  <si>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</si>
  <si>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</si>
  <si>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</si>
  <si>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</si>
  <si>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</si>
  <si>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</si>
  <si>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</si>
  <si>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</si>
  <si>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</si>
  <si>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</si>
  <si>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</si>
  <si>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</si>
  <si>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</si>
  <si>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</si>
  <si>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</si>
  <si>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</si>
  <si>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</si>
  <si>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</si>
  <si>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</si>
  <si>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</si>
  <si>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</si>
  <si>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</si>
  <si>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</si>
  <si>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</si>
  <si>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</si>
  <si>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</si>
  <si>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</si>
  <si>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</si>
  <si>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</si>
  <si>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</si>
  <si>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</si>
  <si>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</si>
  <si>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</si>
  <si>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</si>
  <si>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</si>
  <si>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</si>
  <si>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</si>
  <si>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</si>
  <si>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</si>
  <si>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</si>
  <si>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</si>
  <si>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</si>
  <si>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</si>
  <si>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</si>
  <si>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</si>
  <si>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</si>
  <si>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</si>
  <si>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</si>
  <si>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</si>
  <si>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</si>
  <si>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</si>
  <si>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</si>
  <si>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</si>
  <si>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</si>
  <si>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</si>
  <si>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</si>
  <si>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</si>
  <si>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</si>
  <si>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</si>
  <si>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</si>
  <si>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</si>
  <si>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</si>
  <si>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</si>
  <si>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</si>
  <si>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</si>
  <si>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</si>
  <si>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</si>
  <si>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</si>
  <si>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</si>
  <si>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</si>
  <si>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</si>
  <si>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</si>
  <si>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</si>
  <si>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</si>
  <si>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</si>
  <si>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</si>
  <si>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</si>
  <si>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</si>
  <si>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</si>
  <si>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</si>
  <si>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</si>
  <si>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</si>
  <si>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</si>
  <si>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</si>
  <si>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</si>
  <si>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</si>
  <si>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</si>
  <si>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</si>
  <si>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</si>
  <si>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</si>
  <si>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</si>
  <si>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</si>
  <si>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</si>
  <si>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</si>
  <si>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</si>
  <si>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</si>
  <si>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</si>
  <si>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</si>
  <si>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</si>
  <si>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</si>
  <si>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</si>
  <si>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</si>
  <si>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</si>
  <si>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</si>
  <si>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</si>
  <si>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</si>
  <si>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</si>
  <si>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</si>
  <si>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</si>
  <si>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</si>
  <si>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</si>
  <si>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</si>
  <si>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</si>
  <si>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</si>
  <si>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</si>
  <si>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</si>
  <si>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</si>
  <si>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</si>
  <si>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</si>
  <si>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</si>
  <si>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</si>
  <si>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</si>
  <si>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</si>
  <si>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</si>
  <si>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</si>
  <si>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</si>
  <si>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</si>
  <si>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</si>
  <si>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</si>
  <si>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</si>
  <si>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</si>
  <si>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</si>
  <si>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</si>
  <si>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</si>
  <si>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</si>
  <si>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</si>
  <si>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</si>
  <si>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</si>
  <si>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</si>
  <si>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</si>
  <si>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</si>
  <si>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</si>
  <si>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</si>
  <si>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</si>
  <si>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</si>
  <si>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</si>
  <si>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</si>
  <si>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</si>
  <si>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</si>
  <si>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</si>
  <si>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</si>
  <si>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</si>
  <si>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</si>
  <si>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</si>
  <si>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</si>
  <si>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</si>
  <si>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</si>
  <si>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</si>
  <si>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</si>
  <si>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</si>
  <si>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</si>
  <si>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</si>
  <si>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</si>
  <si>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</si>
  <si>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</si>
  <si>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</si>
  <si>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</si>
  <si>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</si>
  <si>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</si>
  <si>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</si>
  <si>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</si>
  <si>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</si>
  <si>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</si>
  <si>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</si>
  <si>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</si>
  <si>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</si>
  <si>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</si>
  <si>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</si>
  <si>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</si>
  <si>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</si>
  <si>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</si>
  <si>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</si>
  <si>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</si>
  <si>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</si>
  <si>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</si>
  <si>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</si>
  <si>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</si>
  <si>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</si>
  <si>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</si>
  <si>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</si>
  <si>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</si>
  <si>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</si>
  <si>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</si>
  <si>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</si>
  <si>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</si>
  <si>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</si>
  <si>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</si>
  <si>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</si>
  <si>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</si>
  <si>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</si>
  <si>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</si>
  <si>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</si>
  <si>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</si>
  <si>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</si>
  <si>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</si>
  <si>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</si>
  <si>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</si>
  <si>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</si>
  <si>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</si>
  <si>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</si>
  <si>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</si>
  <si>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</si>
  <si>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</si>
  <si>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</si>
  <si>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</si>
  <si>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</si>
  <si>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</si>
  <si>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</si>
  <si>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</si>
  <si>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</si>
  <si>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</si>
  <si>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</si>
  <si>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</si>
  <si>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</si>
  <si>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</si>
  <si>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</si>
  <si>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</si>
  <si>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</si>
  <si>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</si>
  <si>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</si>
  <si>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</si>
  <si>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</si>
  <si>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</si>
  <si>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</si>
  <si>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</si>
  <si>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</si>
  <si>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</si>
  <si>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</si>
  <si>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</si>
  <si>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</si>
  <si>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</si>
  <si>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</si>
  <si>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</si>
  <si>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</si>
  <si>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</si>
  <si>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</si>
  <si>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</si>
  <si>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</si>
  <si>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</si>
  <si>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</si>
  <si>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</si>
  <si>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</si>
  <si>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</si>
  <si>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</si>
  <si>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</si>
  <si>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</si>
  <si>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</si>
  <si>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</si>
  <si>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</si>
  <si>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</si>
  <si>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</si>
  <si>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</si>
  <si>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</si>
  <si>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</si>
  <si>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</si>
  <si>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</si>
  <si>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</si>
  <si>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</si>
  <si>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</si>
  <si>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</si>
  <si>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</si>
  <si>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</si>
  <si>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</si>
  <si>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</si>
  <si>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</si>
  <si>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</si>
  <si>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</si>
  <si>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</si>
  <si>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</si>
  <si>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</si>
  <si>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</si>
  <si>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</si>
  <si>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</si>
  <si>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</si>
  <si>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</si>
  <si>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</si>
  <si>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</si>
  <si>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</si>
  <si>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</si>
  <si>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</si>
  <si>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</si>
  <si>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</si>
  <si>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</si>
  <si>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</si>
  <si>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</si>
  <si>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</si>
  <si>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</si>
  <si>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</si>
  <si>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</si>
  <si>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</si>
  <si>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</si>
  <si>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</si>
  <si>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</si>
  <si>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</si>
  <si>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</si>
  <si>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</si>
  <si>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</si>
  <si>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</si>
  <si>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</si>
  <si>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</si>
  <si>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</si>
  <si>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</si>
  <si>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</si>
  <si>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</si>
  <si>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</si>
  <si>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</si>
  <si>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</si>
  <si>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</si>
  <si>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</si>
  <si>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</si>
  <si>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</si>
  <si>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</si>
  <si>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</si>
  <si>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</si>
  <si>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</si>
  <si>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</si>
  <si>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</si>
  <si>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</si>
  <si>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</si>
  <si>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</si>
  <si>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</si>
  <si>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</si>
  <si>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</si>
  <si>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</si>
  <si>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</si>
  <si>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</si>
  <si>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</si>
  <si>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</si>
  <si>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</si>
  <si>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</si>
  <si>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</si>
  <si>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</si>
  <si>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</si>
  <si>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</si>
  <si>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</si>
  <si>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</si>
  <si>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</si>
  <si>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</si>
  <si>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</si>
  <si>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</si>
  <si>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</si>
  <si>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</si>
  <si>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</si>
  <si>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</si>
  <si>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</si>
  <si>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</si>
  <si>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</si>
  <si>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</si>
  <si>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</si>
  <si>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</si>
  <si>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</si>
  <si>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</si>
  <si>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</si>
  <si>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</si>
  <si>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</si>
  <si>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</si>
  <si>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</si>
  <si>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</si>
  <si>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</si>
  <si>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</si>
  <si>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</si>
  <si>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</si>
  <si>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</si>
  <si>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</si>
  <si>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</si>
  <si>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</si>
  <si>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</si>
  <si>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</si>
  <si>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</si>
  <si>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</si>
  <si>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</si>
  <si>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</si>
  <si>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</si>
  <si>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</si>
  <si>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</si>
  <si>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</si>
  <si>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</si>
  <si>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</si>
  <si>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</si>
  <si>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</si>
  <si>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</si>
  <si>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</si>
  <si>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</si>
  <si>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</si>
  <si>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</si>
  <si>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</si>
  <si>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</si>
  <si>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</si>
  <si>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</si>
  <si>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</si>
  <si>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</si>
  <si>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</si>
  <si>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</si>
  <si>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</si>
  <si>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</si>
  <si>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</si>
  <si>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</si>
  <si>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</si>
  <si>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</si>
  <si>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</si>
  <si>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</si>
  <si>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</si>
  <si>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</si>
  <si>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</si>
  <si>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</si>
  <si>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</si>
  <si>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</si>
  <si>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</si>
  <si>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</si>
  <si>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</si>
  <si>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</si>
  <si>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</si>
  <si>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</si>
  <si>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</si>
  <si>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</si>
  <si>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</si>
  <si>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</si>
  <si>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</si>
  <si>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</si>
  <si>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</si>
  <si>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</si>
  <si>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</si>
  <si>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</si>
  <si>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</si>
  <si>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</si>
  <si>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</si>
  <si>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</si>
  <si>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</si>
  <si>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</si>
  <si>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</si>
  <si>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</si>
  <si>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</si>
  <si>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</si>
  <si>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</si>
  <si>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</si>
  <si>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</si>
  <si>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</si>
  <si>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</si>
  <si>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</si>
  <si>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</si>
  <si>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</si>
  <si>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</si>
  <si>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</si>
  <si>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</si>
  <si>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</si>
  <si>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</si>
  <si>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</si>
  <si>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</si>
  <si>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</si>
  <si>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</si>
  <si>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</si>
  <si>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</si>
  <si>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</si>
  <si>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</si>
  <si>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</si>
  <si>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</si>
  <si>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</si>
  <si>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</si>
  <si>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</si>
  <si>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</si>
  <si>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</si>
  <si>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</si>
  <si>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</si>
  <si>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</si>
  <si>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</si>
  <si>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</si>
  <si>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</si>
  <si>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</si>
  <si>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</si>
  <si>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</si>
  <si>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</si>
  <si>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</si>
  <si>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</si>
  <si>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</si>
  <si>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</si>
  <si>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</si>
  <si>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</si>
  <si>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</si>
  <si>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</si>
  <si>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</si>
  <si>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</si>
  <si>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</si>
  <si>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</si>
  <si>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</si>
  <si>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</si>
  <si>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</si>
  <si>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</si>
  <si>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</si>
  <si>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</si>
  <si>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</si>
  <si>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</si>
  <si>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</si>
  <si>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</si>
  <si>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</si>
  <si>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</si>
  <si>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</si>
  <si>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</si>
  <si>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</si>
  <si>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</si>
  <si>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</si>
  <si>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</si>
  <si>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</si>
  <si>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</si>
  <si>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</si>
  <si>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</si>
  <si>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</si>
  <si>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</si>
  <si>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</si>
  <si>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</si>
  <si>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</si>
  <si>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</si>
  <si>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</si>
  <si>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</si>
  <si>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</si>
  <si>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</si>
  <si>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</si>
  <si>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</si>
  <si>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</si>
  <si>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</si>
  <si>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</si>
  <si>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</si>
  <si>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</si>
  <si>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</si>
  <si>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</si>
  <si>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</si>
  <si>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</si>
  <si>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</si>
  <si>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</si>
  <si>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</si>
  <si>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</si>
  <si>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</si>
  <si>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</si>
  <si>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</si>
  <si>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</si>
  <si>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</si>
  <si>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</si>
  <si>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</si>
  <si>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</si>
  <si>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</si>
  <si>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</si>
  <si>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</si>
  <si>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</si>
  <si>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</si>
  <si>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</si>
  <si>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</si>
  <si>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</si>
  <si>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</si>
  <si>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</si>
  <si>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</si>
  <si>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</si>
  <si>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</si>
  <si>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</si>
  <si>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</si>
  <si>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</si>
  <si>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</si>
  <si>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</si>
  <si>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</si>
  <si>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</si>
  <si>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</si>
  <si>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</si>
  <si>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</si>
  <si>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</si>
  <si>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</si>
  <si>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</si>
  <si>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</si>
  <si>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</si>
  <si>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</si>
  <si>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</si>
  <si>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</si>
  <si>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</si>
  <si>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</si>
  <si>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</si>
  <si>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</si>
  <si>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</si>
  <si>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</si>
  <si>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</si>
  <si>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</si>
  <si>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</si>
  <si>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</si>
  <si>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</si>
  <si>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</si>
  <si>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</si>
  <si>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</si>
  <si>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</si>
  <si>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</si>
  <si>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</si>
  <si>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</si>
  <si>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</si>
  <si>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</si>
  <si>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</si>
  <si>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</si>
  <si>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</si>
  <si>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</si>
  <si>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</si>
  <si>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</si>
  <si>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</si>
  <si>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</si>
  <si>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</si>
  <si>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</si>
  <si>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</si>
  <si>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</si>
  <si>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</si>
  <si>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</si>
  <si>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</si>
  <si>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</si>
  <si>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</si>
  <si>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</si>
  <si>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</si>
  <si>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</si>
  <si>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</si>
  <si>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</si>
  <si>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</si>
  <si>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</si>
  <si>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</si>
  <si>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</si>
  <si>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</si>
  <si>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</si>
  <si>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</si>
  <si>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</si>
  <si>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</si>
  <si>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</si>
  <si>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</si>
  <si>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</si>
  <si>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</si>
  <si>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</si>
  <si>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</si>
  <si>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</si>
  <si>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</si>
  <si>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</si>
  <si>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</si>
  <si>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</si>
  <si>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</si>
  <si>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</si>
  <si>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</si>
  <si>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</si>
  <si>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</si>
  <si>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</si>
  <si>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</si>
  <si>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</si>
  <si>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</si>
  <si>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</si>
  <si>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</si>
  <si>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</si>
  <si>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</si>
  <si>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</si>
  <si>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</si>
  <si>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</si>
  <si>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</si>
  <si>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</si>
  <si>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</si>
  <si>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</si>
  <si>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</si>
  <si>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</si>
  <si>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</si>
  <si>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</si>
  <si>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</si>
  <si>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</si>
  <si>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</si>
  <si>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</si>
  <si>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</si>
  <si>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</si>
  <si>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</si>
  <si>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</si>
  <si>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</si>
  <si>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</si>
  <si>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</si>
  <si>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</si>
  <si>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</si>
  <si>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</si>
  <si>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</si>
  <si>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</si>
  <si>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</si>
  <si>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</si>
  <si>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</si>
  <si>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</si>
  <si>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</si>
  <si>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</si>
  <si>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</si>
  <si>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</si>
  <si>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</si>
  <si>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</si>
  <si>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</si>
  <si>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</si>
  <si>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</si>
  <si>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</si>
  <si>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</si>
  <si>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</si>
  <si>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</si>
  <si>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</si>
  <si>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</si>
  <si>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</si>
  <si>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</si>
  <si>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</si>
  <si>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</si>
  <si>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</si>
  <si>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</si>
  <si>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</si>
  <si>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</si>
  <si>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</si>
  <si>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</si>
  <si>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</si>
  <si>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</si>
  <si>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</si>
  <si>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</si>
  <si>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</si>
  <si>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</si>
  <si>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</si>
  <si>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</si>
  <si>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</si>
  <si>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</si>
  <si>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</si>
  <si>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</si>
  <si>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</si>
  <si>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</si>
  <si>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</si>
  <si>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</si>
  <si>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</si>
  <si>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</si>
  <si>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</si>
  <si>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</si>
  <si>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</si>
  <si>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</si>
  <si>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</si>
  <si>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</si>
  <si>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</si>
  <si>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</si>
  <si>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</si>
  <si>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</si>
  <si>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</si>
  <si>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</si>
  <si>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</si>
  <si>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</si>
  <si>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</si>
  <si>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</si>
  <si>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</si>
  <si>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</si>
  <si>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</si>
  <si>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</si>
  <si>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</si>
  <si>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</si>
  <si>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</si>
  <si>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</si>
  <si>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</si>
  <si>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</si>
  <si>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</si>
  <si>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</si>
  <si>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</si>
  <si>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</si>
  <si>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</si>
  <si>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</si>
  <si>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</si>
  <si>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</si>
  <si>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</si>
  <si>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</si>
  <si>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</si>
  <si>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</si>
  <si>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</si>
  <si>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</si>
  <si>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</si>
  <si>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</si>
  <si>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</si>
  <si>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</si>
  <si>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</si>
  <si>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</si>
  <si>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</si>
  <si>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</si>
  <si>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</si>
  <si>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</si>
  <si>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</si>
  <si>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</si>
  <si>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</si>
  <si>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</si>
  <si>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</si>
  <si>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</si>
  <si>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</si>
  <si>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</si>
  <si>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</si>
  <si>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</si>
  <si>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</si>
  <si>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</si>
  <si>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</si>
  <si>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</si>
  <si>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</si>
  <si>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</si>
  <si>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</si>
  <si>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</si>
  <si>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</si>
  <si>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</si>
  <si>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</si>
  <si>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</si>
  <si>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</si>
  <si>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</si>
  <si>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</si>
  <si>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</si>
  <si>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</si>
  <si>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</si>
  <si>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</si>
  <si>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</si>
  <si>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</si>
  <si>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</si>
  <si>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</si>
  <si>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</si>
  <si>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</si>
  <si>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</si>
  <si>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</si>
  <si>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</si>
  <si>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</si>
  <si>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</si>
  <si>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</si>
  <si>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</si>
  <si>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</si>
  <si>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</si>
  <si>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</si>
  <si>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</si>
  <si>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</si>
  <si>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</si>
  <si>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</si>
  <si>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</si>
  <si>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</si>
  <si>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</si>
  <si>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</si>
  <si>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</si>
  <si>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</si>
  <si>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</si>
  <si>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</si>
  <si>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</si>
  <si>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</si>
  <si>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</si>
  <si>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</si>
  <si>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</si>
  <si>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</si>
  <si>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</si>
  <si>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</si>
  <si>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</si>
  <si>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</si>
  <si>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</si>
  <si>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</si>
  <si>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</si>
  <si>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</si>
  <si>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</si>
  <si>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</si>
  <si>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</si>
  <si>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</si>
  <si>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</si>
  <si>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</si>
  <si>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</si>
  <si>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</si>
  <si>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</si>
  <si>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</si>
  <si>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</si>
  <si>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</si>
  <si>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</si>
  <si>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</si>
  <si>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</si>
  <si>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</si>
  <si>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</si>
  <si>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</si>
  <si>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</si>
  <si>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</si>
  <si>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</si>
  <si>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</si>
  <si>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</si>
  <si>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</si>
  <si>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</si>
  <si>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</si>
  <si>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</si>
  <si>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</si>
  <si>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</si>
  <si>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</si>
  <si>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</si>
  <si>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</si>
  <si>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</si>
  <si>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</si>
  <si>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</si>
  <si>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</si>
  <si>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</si>
  <si>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</si>
  <si>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</si>
  <si>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</si>
  <si>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</si>
  <si>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</si>
  <si>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</si>
  <si>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</si>
  <si>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</si>
  <si>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</si>
  <si>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</si>
  <si>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</si>
  <si>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</si>
  <si>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</si>
  <si>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</si>
  <si>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</si>
  <si>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</si>
  <si>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</si>
  <si>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</si>
  <si>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</si>
  <si>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</si>
  <si>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</si>
  <si>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</si>
  <si>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</si>
  <si>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</si>
  <si>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</si>
  <si>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</si>
  <si>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</si>
  <si>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</si>
  <si>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</si>
  <si>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</si>
  <si>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</si>
  <si>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</si>
  <si>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</si>
  <si>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</si>
  <si>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</si>
  <si>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</si>
  <si>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</si>
  <si>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</si>
  <si>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</si>
  <si>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</si>
  <si>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</si>
  <si>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</si>
  <si>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</si>
  <si>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</si>
  <si>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</si>
  <si>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</si>
  <si>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</si>
  <si>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</si>
  <si>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</si>
  <si>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</si>
  <si>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</si>
  <si>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</si>
  <si>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</si>
  <si>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</si>
  <si>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</si>
  <si>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</si>
  <si>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</si>
  <si>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</si>
  <si>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</si>
  <si>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</si>
  <si>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</si>
  <si>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</si>
  <si>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</si>
  <si>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</si>
  <si>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</si>
  <si>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</si>
  <si>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</si>
  <si>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</si>
  <si>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</si>
  <si>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</si>
  <si>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</si>
  <si>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</si>
  <si>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</si>
  <si>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</si>
  <si>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</si>
  <si>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</si>
  <si>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</si>
  <si>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</si>
  <si>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</si>
  <si>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</si>
  <si>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</si>
  <si>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</si>
  <si>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</si>
  <si>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</si>
  <si>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</si>
  <si>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</si>
  <si>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</si>
  <si>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</si>
  <si>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</si>
  <si>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</si>
  <si>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</si>
  <si>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</si>
  <si>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</si>
  <si>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</si>
  <si>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</si>
  <si>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</si>
  <si>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</si>
  <si>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</si>
  <si>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</si>
  <si>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</si>
  <si>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</si>
  <si>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</si>
  <si>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</si>
  <si>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</si>
  <si>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</si>
  <si>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</si>
  <si>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</si>
  <si>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</si>
  <si>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</si>
  <si>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</si>
  <si>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</si>
  <si>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</si>
  <si>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</si>
  <si>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</si>
  <si>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</si>
  <si>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</si>
  <si>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</si>
  <si>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</si>
  <si>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</si>
  <si>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</si>
  <si>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</si>
  <si>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</si>
  <si>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</si>
  <si>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</si>
  <si>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</si>
  <si>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</si>
  <si>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</si>
  <si>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</si>
  <si>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</si>
  <si>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</si>
  <si>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</si>
  <si>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</si>
  <si>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</si>
  <si>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</si>
  <si>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</si>
  <si>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</si>
  <si>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</si>
  <si>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</si>
  <si>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</si>
  <si>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</si>
  <si>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</si>
  <si>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</si>
  <si>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</si>
  <si>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</si>
  <si>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</si>
  <si>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</si>
  <si>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</si>
  <si>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</si>
  <si>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</si>
  <si>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</si>
  <si>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</si>
  <si>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</si>
  <si>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</si>
  <si>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</si>
  <si>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</si>
  <si>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</si>
  <si>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</si>
  <si>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</si>
  <si>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</si>
  <si>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</si>
  <si>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</si>
  <si>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</si>
  <si>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</si>
  <si>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</si>
  <si>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</si>
  <si>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</si>
  <si>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</si>
  <si>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</si>
  <si>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</si>
  <si>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</si>
  <si>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</si>
  <si>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</si>
  <si>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</si>
  <si>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</si>
  <si>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</si>
  <si>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</si>
  <si>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</si>
  <si>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</si>
  <si>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</si>
  <si>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</si>
  <si>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</si>
  <si>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</si>
  <si>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</si>
  <si>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</si>
  <si>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</si>
  <si>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</si>
  <si>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</si>
  <si>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</si>
  <si>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</si>
  <si>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</si>
  <si>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</si>
  <si>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</si>
  <si>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</si>
  <si>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</si>
  <si>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</si>
  <si>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</si>
  <si>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</si>
  <si>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</si>
  <si>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</si>
  <si>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</si>
  <si>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</si>
  <si>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</si>
  <si>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</si>
  <si>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</si>
  <si>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</si>
  <si>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</si>
  <si>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</si>
  <si>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</si>
  <si>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</si>
  <si>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</si>
  <si>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</si>
  <si>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</si>
  <si>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</si>
  <si>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</si>
  <si>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</si>
  <si>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</si>
  <si>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</si>
  <si>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</si>
  <si>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</si>
  <si>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</si>
  <si>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</si>
  <si>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</si>
  <si>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</si>
  <si>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</si>
  <si>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</si>
  <si>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</si>
  <si>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</si>
  <si>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</si>
  <si>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</si>
  <si>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</si>
  <si>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</si>
  <si>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</si>
  <si>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</si>
  <si>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</si>
  <si>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</si>
  <si>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</si>
  <si>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</si>
  <si>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</si>
  <si>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</si>
  <si>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</si>
  <si>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</si>
  <si>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</si>
  <si>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</si>
  <si>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</si>
  <si>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</si>
  <si>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</si>
  <si>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</si>
  <si>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</si>
  <si>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</si>
  <si>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</si>
  <si>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</si>
  <si>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</si>
  <si>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</si>
  <si>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</si>
  <si>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</si>
  <si>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</si>
  <si>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</si>
  <si>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</si>
  <si>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</si>
  <si>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</si>
  <si>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</si>
  <si>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</si>
  <si>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</si>
  <si>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</si>
  <si>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</si>
  <si>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</si>
  <si>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</si>
  <si>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</si>
  <si>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</si>
  <si>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</si>
  <si>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</si>
  <si>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</si>
  <si>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</si>
  <si>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</si>
  <si>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</si>
  <si>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</si>
  <si>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</si>
  <si>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</si>
  <si>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</si>
  <si>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</si>
  <si>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</si>
  <si>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</si>
  <si>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</si>
  <si>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</si>
  <si>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</si>
  <si>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</si>
  <si>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</si>
  <si>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</si>
  <si>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</si>
  <si>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</si>
  <si>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</si>
  <si>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</si>
  <si>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</si>
  <si>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</si>
  <si>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</si>
  <si>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</si>
  <si>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</si>
  <si>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</si>
  <si>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</si>
  <si>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</si>
  <si>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</si>
  <si>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</si>
  <si>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</si>
  <si>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</si>
  <si>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</si>
  <si>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</si>
  <si>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</si>
  <si>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</si>
  <si>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</si>
  <si>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</si>
  <si>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</si>
  <si>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</si>
  <si>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</si>
  <si>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</si>
  <si>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</si>
  <si>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</si>
  <si>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</si>
  <si>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</si>
  <si>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</si>
  <si>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</si>
  <si>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</si>
  <si>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</si>
  <si>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</si>
  <si>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</si>
  <si>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</si>
  <si>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</si>
  <si>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</si>
  <si>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</si>
  <si>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</si>
  <si>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</si>
  <si>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</si>
  <si>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</si>
  <si>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</si>
  <si>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</si>
  <si>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</si>
  <si>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</si>
  <si>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</si>
  <si>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</si>
  <si>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</si>
  <si>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</si>
  <si>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</si>
  <si>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</si>
  <si>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</si>
  <si>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</si>
  <si>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</si>
  <si>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</si>
  <si>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</si>
  <si>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</si>
  <si>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</si>
  <si>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</si>
  <si>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</si>
  <si>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</si>
  <si>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</si>
  <si>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</si>
  <si>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</si>
  <si>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</si>
  <si>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</si>
  <si>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</si>
  <si>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</si>
  <si>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</si>
  <si>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</si>
  <si>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</si>
  <si>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</si>
  <si>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</si>
  <si>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</si>
  <si>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</si>
  <si>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</si>
  <si>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</si>
  <si>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</si>
  <si>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</si>
  <si>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</si>
  <si>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</si>
  <si>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</si>
  <si>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</si>
  <si>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</si>
  <si>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</si>
  <si>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</si>
  <si>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</si>
  <si>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</si>
  <si>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</si>
  <si>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</si>
  <si>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</si>
  <si>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</si>
  <si>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</si>
  <si>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</si>
  <si>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</si>
  <si>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</si>
  <si>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</si>
  <si>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</si>
  <si>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</si>
  <si>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</si>
  <si>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</si>
  <si>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</si>
  <si>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</si>
  <si>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</si>
  <si>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</si>
  <si>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</si>
  <si>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</si>
  <si>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</si>
  <si>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</si>
  <si>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</si>
  <si>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</si>
  <si>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</si>
  <si>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</si>
  <si>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</si>
  <si>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</si>
  <si>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</si>
  <si>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</si>
  <si>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</si>
  <si>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</si>
  <si>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</si>
  <si>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</si>
  <si>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</si>
  <si>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</si>
  <si>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</si>
  <si>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</si>
  <si>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</si>
  <si>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</si>
  <si>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</si>
  <si>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</si>
  <si>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</si>
  <si>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</si>
  <si>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</si>
  <si>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</si>
  <si>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</si>
  <si>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</si>
  <si>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</si>
  <si>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</si>
  <si>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</si>
  <si>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</si>
  <si>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</si>
  <si>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</si>
  <si>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</si>
  <si>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</si>
  <si>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</si>
  <si>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</si>
  <si>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</si>
  <si>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</si>
  <si>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</si>
  <si>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</si>
  <si>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</si>
  <si>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</si>
  <si>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</si>
  <si>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</si>
  <si>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</si>
  <si>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</si>
  <si>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</si>
  <si>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</si>
  <si>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</si>
  <si>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</si>
  <si>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</si>
  <si>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</si>
  <si>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</si>
  <si>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</si>
  <si>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</si>
  <si>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</si>
  <si>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</si>
  <si>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</si>
  <si>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</si>
  <si>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</si>
  <si>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</si>
  <si>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</si>
  <si>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</si>
  <si>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</si>
  <si>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</si>
  <si>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</si>
  <si>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</si>
  <si>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</si>
  <si>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</si>
  <si>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</si>
  <si>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</si>
  <si>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</si>
  <si>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</si>
  <si>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</si>
  <si>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</si>
  <si>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</si>
  <si>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</si>
  <si>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</si>
  <si>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</si>
  <si>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</si>
  <si>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</si>
  <si>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</si>
  <si>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</si>
  <si>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</si>
  <si>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</si>
  <si>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</si>
  <si>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</si>
  <si>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</si>
  <si>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</si>
  <si>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</si>
  <si>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</si>
  <si>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</si>
  <si>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</si>
  <si>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</si>
  <si>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</si>
  <si>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</si>
  <si>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</si>
  <si>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</si>
  <si>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</si>
  <si>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</si>
  <si>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</si>
  <si>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</si>
  <si>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</si>
  <si>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</si>
  <si>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</si>
  <si>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</si>
  <si>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</si>
  <si>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</si>
  <si>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</si>
  <si>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</si>
  <si>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</si>
  <si>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</si>
  <si>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</si>
  <si>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</si>
  <si>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</si>
  <si>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</si>
  <si>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</si>
  <si>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</si>
  <si>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</si>
  <si>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</si>
  <si>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</si>
  <si>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</si>
  <si>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</si>
  <si>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</si>
  <si>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</si>
  <si>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</si>
  <si>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</si>
  <si>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</si>
  <si>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</si>
  <si>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</si>
  <si>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</si>
  <si>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</si>
  <si>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</si>
  <si>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</si>
  <si>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</si>
  <si>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</si>
  <si>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</si>
  <si>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</si>
  <si>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</si>
  <si>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</si>
  <si>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</si>
  <si>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</si>
  <si>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</si>
  <si>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</si>
  <si>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</si>
  <si>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</si>
  <si>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</si>
  <si>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</si>
  <si>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</si>
  <si>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</si>
  <si>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</si>
  <si>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</si>
  <si>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</si>
  <si>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</si>
  <si>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</si>
  <si>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</si>
  <si>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</si>
  <si>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</si>
  <si>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</si>
  <si>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</si>
  <si>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</si>
  <si>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</si>
  <si>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</si>
  <si>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</si>
  <si>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</si>
  <si>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</si>
  <si>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</si>
  <si>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</si>
  <si>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</si>
  <si>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</si>
  <si>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</si>
  <si>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</si>
  <si>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</si>
  <si>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</si>
  <si>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</si>
  <si>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</si>
  <si>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</si>
  <si>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</si>
  <si>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</si>
  <si>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</si>
  <si>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</si>
  <si>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</si>
  <si>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</si>
  <si>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</si>
  <si>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</si>
  <si>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</si>
  <si>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</si>
  <si>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</si>
  <si>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</si>
  <si>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</si>
  <si>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</si>
  <si>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</si>
  <si>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</si>
  <si>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</si>
  <si>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</si>
  <si>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</si>
  <si>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</si>
  <si>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</si>
  <si>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</si>
  <si>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</si>
  <si>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</si>
  <si>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</si>
  <si>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</si>
  <si>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</si>
  <si>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</si>
  <si>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</si>
  <si>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</si>
  <si>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</si>
  <si>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</si>
  <si>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</si>
  <si>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</si>
  <si>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</si>
  <si>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</si>
  <si>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</si>
  <si>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</si>
  <si>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</si>
  <si>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</si>
  <si>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</si>
  <si>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</si>
  <si>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</si>
  <si>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</si>
  <si>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</si>
  <si>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</si>
  <si>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</si>
  <si>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</si>
  <si>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</si>
  <si>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</si>
  <si>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</si>
  <si>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</si>
  <si>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</si>
  <si>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</si>
  <si>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</si>
  <si>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</si>
  <si>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</si>
  <si>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</si>
  <si>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</si>
  <si>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</si>
  <si>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</si>
  <si>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</si>
  <si>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</si>
  <si>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</si>
  <si>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</si>
  <si>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</si>
  <si>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</si>
  <si>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</si>
  <si>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</si>
  <si>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</si>
  <si>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</si>
  <si>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</si>
  <si>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</si>
  <si>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</si>
  <si>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</si>
  <si>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</si>
  <si>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</si>
  <si>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</si>
  <si>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</si>
  <si>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</si>
  <si>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</si>
  <si>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</si>
  <si>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</si>
  <si>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</si>
  <si>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</si>
  <si>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</si>
  <si>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</si>
  <si>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</si>
  <si>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</si>
  <si>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</si>
  <si>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</si>
  <si>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</si>
  <si>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</si>
  <si>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</si>
  <si>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</si>
  <si>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</si>
  <si>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</si>
  <si>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</si>
  <si>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</si>
  <si>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</si>
  <si>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</si>
  <si>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</si>
  <si>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</si>
  <si>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</si>
  <si>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</si>
  <si>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</si>
  <si>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</si>
  <si>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</si>
  <si>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</si>
  <si>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</si>
  <si>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</si>
  <si>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</si>
  <si>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</si>
  <si>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</si>
  <si>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</si>
  <si>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</si>
  <si>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</si>
  <si>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</si>
  <si>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</si>
  <si>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</si>
  <si>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</si>
  <si>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</si>
  <si>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</si>
  <si>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</si>
  <si>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</si>
  <si>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</si>
  <si>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</si>
  <si>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</si>
  <si>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</si>
  <si>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</si>
  <si>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</si>
  <si>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</si>
  <si>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</si>
  <si>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</si>
  <si>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</si>
  <si>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</si>
  <si>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</si>
  <si>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</si>
  <si>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</si>
  <si>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</si>
  <si>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</si>
  <si>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</si>
  <si>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</si>
  <si>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</si>
  <si>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</si>
  <si>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</si>
  <si>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</si>
  <si>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</si>
  <si>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</si>
  <si>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</si>
  <si>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</si>
  <si>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</si>
  <si>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</si>
  <si>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</si>
  <si>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</si>
  <si>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</si>
  <si>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</si>
  <si>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</si>
  <si>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</si>
  <si>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</si>
  <si>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</si>
  <si>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</si>
  <si>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</si>
  <si>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</si>
  <si>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</si>
  <si>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</si>
  <si>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</si>
  <si>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</si>
  <si>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</si>
  <si>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</si>
  <si>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</si>
  <si>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</si>
  <si>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</si>
  <si>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</si>
  <si>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</si>
  <si>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</si>
  <si>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</si>
  <si>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</si>
  <si>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</si>
  <si>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</si>
  <si>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</si>
  <si>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</si>
  <si>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</si>
  <si>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</si>
  <si>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</si>
  <si>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</si>
  <si>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</si>
  <si>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</si>
  <si>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</si>
  <si>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</si>
  <si>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</si>
  <si>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</si>
  <si>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</si>
  <si>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</si>
  <si>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</si>
  <si>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</si>
  <si>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</si>
  <si>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</si>
  <si>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</si>
  <si>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</si>
  <si>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</si>
  <si>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</si>
  <si>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</si>
  <si>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</si>
  <si>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</si>
  <si>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</si>
  <si>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</si>
  <si>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</si>
  <si>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</si>
  <si>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</si>
  <si>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</si>
  <si>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</si>
  <si>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</si>
  <si>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</si>
  <si>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</si>
  <si>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</si>
  <si>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</si>
  <si>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</si>
  <si>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</si>
  <si>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</si>
  <si>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</si>
  <si>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</si>
  <si>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</si>
  <si>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</si>
  <si>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</si>
  <si>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</si>
  <si>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</si>
  <si>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</si>
  <si>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</si>
  <si>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</si>
  <si>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</si>
  <si>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</si>
  <si>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</si>
  <si>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</si>
  <si>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</si>
  <si>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</si>
  <si>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</si>
  <si>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</si>
  <si>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</si>
  <si>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</si>
  <si>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</si>
  <si>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</si>
  <si>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</si>
  <si>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</si>
  <si>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</si>
  <si>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</si>
  <si>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</si>
  <si>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</si>
  <si>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</si>
  <si>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</si>
  <si>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</si>
  <si>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</si>
  <si>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</si>
  <si>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</si>
  <si>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</si>
  <si>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</si>
  <si>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</si>
  <si>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</si>
  <si>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</si>
  <si>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</si>
  <si>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</si>
  <si>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</si>
  <si>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</si>
  <si>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</si>
  <si>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</si>
  <si>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</si>
  <si>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</si>
  <si>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</si>
  <si>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</si>
  <si>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</si>
  <si>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</si>
  <si>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</si>
  <si>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</si>
  <si>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</si>
  <si>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</si>
  <si>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</si>
  <si>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</si>
  <si>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</si>
  <si>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</si>
  <si>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</si>
  <si>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</si>
  <si>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</si>
  <si>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</si>
  <si>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</si>
  <si>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</si>
  <si>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</si>
  <si>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</si>
  <si>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</si>
  <si>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</si>
  <si>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</si>
  <si>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</si>
  <si>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</si>
  <si>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</si>
  <si>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</si>
  <si>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</si>
  <si>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</si>
  <si>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</si>
  <si>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</si>
  <si>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</si>
  <si>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</si>
  <si>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</si>
  <si>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</si>
  <si>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</si>
  <si>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</si>
  <si>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</si>
  <si>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</si>
  <si>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</si>
  <si>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</si>
  <si>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</si>
  <si>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</si>
  <si>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</si>
  <si>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</si>
  <si>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</si>
  <si>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</si>
  <si>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</si>
  <si>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</si>
  <si>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</si>
  <si>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</si>
  <si>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</si>
  <si>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</si>
  <si>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</si>
  <si>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</si>
  <si>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</si>
  <si>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</si>
  <si>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</si>
  <si>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</si>
  <si>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</si>
  <si>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</si>
  <si>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</si>
  <si>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</si>
  <si>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</si>
  <si>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</si>
  <si>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</si>
  <si>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</si>
  <si>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</si>
  <si>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</si>
  <si>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</si>
  <si>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</si>
  <si>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</si>
  <si>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</si>
  <si>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</si>
  <si>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</si>
  <si>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</si>
  <si>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</si>
  <si>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</si>
  <si>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</si>
  <si>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</si>
  <si>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</si>
  <si>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</si>
  <si>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</si>
  <si>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</si>
  <si>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</si>
  <si>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</si>
  <si>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</si>
  <si>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</si>
  <si>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</si>
  <si>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</si>
  <si>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</si>
  <si>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</si>
  <si>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</si>
  <si>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</si>
  <si>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</si>
  <si>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</si>
  <si>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</si>
  <si>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</si>
  <si>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</si>
  <si>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</si>
  <si>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</si>
  <si>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</si>
  <si>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</si>
  <si>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</si>
  <si>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</si>
  <si>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</si>
  <si>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</si>
  <si>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</si>
  <si>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</si>
  <si>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</si>
  <si>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</si>
  <si>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</si>
  <si>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</si>
  <si>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</si>
  <si>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</si>
  <si>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</si>
  <si>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</si>
  <si>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</si>
  <si>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</si>
  <si>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</si>
  <si>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</si>
  <si>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</si>
  <si>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</si>
  <si>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</si>
  <si>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</si>
  <si>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</si>
  <si>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</si>
  <si>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</si>
  <si>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</si>
  <si>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</si>
  <si>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</si>
  <si>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</si>
  <si>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</si>
  <si>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</si>
  <si>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</si>
  <si>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</si>
  <si>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</si>
  <si>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</si>
  <si>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</si>
  <si>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</si>
  <si>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</si>
  <si>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</si>
  <si>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</si>
  <si>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</si>
  <si>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</si>
  <si>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</si>
  <si>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</si>
  <si>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</si>
  <si>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</si>
  <si>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</si>
  <si>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</si>
  <si>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</si>
  <si>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</si>
  <si>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</si>
  <si>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</si>
  <si>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</si>
  <si>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</si>
  <si>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</si>
  <si>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</si>
  <si>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</si>
  <si>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</si>
  <si>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</si>
  <si>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</si>
  <si>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</si>
  <si>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</si>
  <si>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</si>
  <si>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</si>
  <si>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</si>
  <si>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</si>
  <si>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</si>
  <si>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</si>
  <si>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</si>
  <si>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</si>
  <si>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</si>
  <si>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</si>
  <si>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</si>
  <si>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</si>
  <si>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</si>
  <si>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</si>
  <si>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</si>
  <si>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</si>
  <si>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</si>
  <si>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</si>
  <si>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</si>
  <si>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</si>
  <si>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</si>
  <si>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</si>
  <si>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</si>
  <si>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</si>
  <si>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</si>
  <si>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</si>
  <si>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</si>
  <si>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</si>
  <si>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</si>
  <si>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</si>
  <si>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</si>
  <si>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</si>
  <si>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</si>
  <si>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</si>
  <si>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</si>
  <si>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</si>
  <si>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</si>
  <si>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</si>
  <si>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</si>
  <si>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</si>
  <si>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</si>
  <si>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</si>
  <si>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</si>
  <si>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</si>
  <si>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</si>
  <si>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</si>
  <si>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</si>
  <si>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</si>
  <si>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</si>
  <si>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</si>
  <si>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</si>
  <si>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</si>
  <si>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</si>
  <si>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</si>
  <si>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</si>
  <si>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</si>
  <si>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</si>
  <si>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</si>
  <si>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</si>
  <si>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</si>
  <si>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</si>
  <si>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</si>
  <si>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</si>
  <si>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</si>
  <si>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</si>
  <si>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</si>
  <si>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</si>
  <si>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</si>
  <si>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</si>
  <si>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</si>
  <si>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</si>
  <si>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</si>
  <si>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</si>
  <si>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</si>
  <si>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</si>
  <si>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</si>
  <si>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</si>
  <si>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</si>
  <si>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</si>
  <si>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</si>
  <si>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</si>
  <si>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</si>
  <si>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</si>
  <si>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</si>
  <si>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</si>
  <si>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</si>
  <si>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</si>
  <si>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</si>
  <si>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</si>
  <si>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</si>
  <si>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</si>
  <si>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</si>
  <si>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</si>
  <si>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</si>
  <si>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</si>
  <si>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</si>
  <si>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</si>
  <si>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</si>
  <si>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</si>
  <si>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</si>
  <si>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</si>
  <si>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</si>
  <si>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</si>
  <si>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</si>
  <si>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</si>
  <si>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</si>
  <si>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</si>
  <si>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</si>
  <si>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</si>
  <si>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</si>
  <si>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</si>
  <si>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</si>
  <si>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</si>
  <si>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</si>
  <si>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</si>
  <si>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</si>
  <si>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</si>
  <si>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</si>
  <si>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</si>
  <si>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</si>
  <si>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</si>
  <si>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</si>
  <si>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</si>
  <si>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</si>
  <si>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</si>
  <si>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</si>
  <si>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</si>
  <si>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</si>
  <si>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</si>
  <si>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</si>
  <si>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</si>
  <si>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</si>
  <si>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</si>
  <si>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</si>
  <si>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</si>
  <si>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</si>
  <si>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</si>
  <si>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</si>
  <si>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</si>
  <si>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</si>
  <si>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</si>
  <si>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</si>
  <si>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</si>
  <si>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</si>
  <si>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</si>
  <si>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</si>
  <si>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</si>
  <si>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</si>
  <si>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</si>
  <si>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</si>
  <si>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</si>
  <si>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</si>
  <si>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</si>
  <si>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</si>
  <si>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</si>
  <si>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</si>
  <si>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</si>
  <si>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</si>
  <si>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</si>
  <si>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</si>
  <si>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</si>
  <si>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</si>
  <si>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</si>
  <si>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</si>
  <si>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</si>
  <si>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</si>
  <si>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</si>
  <si>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</si>
  <si>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</si>
  <si>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</si>
  <si>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</si>
  <si>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</si>
  <si>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</si>
  <si>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</si>
  <si>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</si>
  <si>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</si>
  <si>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</si>
  <si>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</si>
  <si>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</si>
  <si>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</si>
  <si>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</si>
  <si>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</si>
  <si>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</si>
  <si>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</si>
  <si>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</si>
  <si>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</si>
  <si>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</si>
  <si>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</si>
  <si>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</si>
  <si>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</si>
  <si>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</si>
  <si>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</si>
  <si>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</si>
  <si>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</si>
  <si>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</si>
  <si>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</si>
  <si>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</si>
  <si>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</si>
  <si>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</si>
  <si>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</si>
  <si>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</si>
  <si>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</si>
  <si>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</si>
  <si>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</si>
  <si>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</si>
  <si>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</si>
  <si>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</si>
  <si>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</si>
  <si>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</si>
  <si>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</si>
  <si>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</si>
  <si>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</si>
  <si>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</si>
  <si>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</si>
  <si>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</si>
  <si>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</si>
  <si>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</si>
  <si>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</si>
  <si>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</si>
  <si>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</si>
  <si>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</si>
  <si>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</si>
  <si>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</si>
  <si>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</si>
  <si>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</si>
  <si>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</si>
  <si>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</si>
  <si>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</si>
  <si>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</si>
  <si>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</si>
  <si>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</si>
  <si>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</si>
  <si>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</si>
  <si>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</si>
  <si>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</si>
  <si>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</si>
  <si>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</si>
  <si>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</si>
  <si>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</si>
  <si>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</si>
  <si>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</si>
  <si>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</si>
  <si>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</si>
  <si>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</si>
  <si>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</si>
  <si>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</si>
  <si>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</si>
  <si>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</si>
  <si>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</si>
  <si>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</si>
  <si>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</si>
  <si>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</si>
  <si>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</si>
  <si>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</si>
  <si>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</si>
  <si>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</si>
  <si>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</si>
  <si>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</si>
  <si>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</si>
  <si>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</si>
  <si>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</si>
  <si>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</si>
  <si>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</si>
  <si>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</si>
  <si>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</si>
  <si>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</si>
  <si>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</si>
  <si>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</si>
  <si>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</si>
  <si>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</si>
  <si>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</si>
  <si>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</si>
  <si>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</si>
  <si>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</si>
  <si>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</si>
  <si>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</si>
  <si>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</si>
  <si>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</si>
  <si>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</si>
  <si>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</si>
  <si>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</si>
  <si>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</si>
  <si>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</si>
  <si>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</si>
  <si>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</si>
  <si>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</si>
  <si>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</si>
  <si>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</si>
  <si>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</si>
  <si>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</si>
  <si>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</si>
  <si>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</si>
  <si>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</si>
  <si>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</si>
  <si>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</si>
  <si>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</si>
  <si>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</si>
  <si>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</si>
  <si>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</si>
  <si>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</si>
  <si>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</si>
  <si>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</si>
  <si>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</si>
  <si>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</si>
  <si>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</si>
  <si>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</si>
  <si>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</si>
  <si>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</si>
  <si>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</si>
  <si>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</si>
  <si>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</si>
  <si>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</si>
  <si>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</si>
  <si>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</si>
  <si>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</si>
  <si>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</si>
  <si>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</si>
  <si>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</si>
  <si>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</si>
  <si>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</si>
  <si>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</si>
  <si>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</si>
  <si>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</si>
  <si>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</si>
  <si>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</si>
  <si>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</si>
  <si>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</si>
  <si>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</si>
  <si>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</si>
  <si>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</si>
  <si>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</si>
  <si>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</si>
  <si>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</si>
  <si>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</si>
  <si>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</si>
  <si>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</si>
  <si>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</si>
  <si>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</si>
  <si>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</si>
  <si>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</si>
  <si>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</si>
  <si>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</si>
  <si>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</si>
  <si>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</si>
  <si>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</si>
  <si>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</si>
  <si>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</si>
  <si>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</si>
  <si>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</si>
  <si>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</si>
  <si>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</si>
  <si>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</si>
  <si>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</si>
  <si>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</si>
  <si>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</si>
  <si>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</si>
  <si>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</si>
  <si>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</si>
  <si>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</si>
  <si>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</si>
  <si>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</si>
  <si>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</si>
  <si>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</si>
  <si>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</si>
  <si>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</si>
  <si>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</si>
  <si>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</si>
  <si>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</si>
  <si>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</si>
  <si>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</si>
  <si>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</si>
  <si>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</si>
  <si>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</si>
  <si>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</si>
  <si>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</si>
  <si>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</si>
  <si>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</si>
  <si>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</si>
  <si>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</si>
  <si>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</si>
  <si>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</si>
  <si>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</si>
  <si>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</si>
  <si>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</si>
  <si>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</si>
  <si>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</si>
  <si>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</si>
  <si>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</si>
  <si>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</si>
  <si>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</si>
  <si>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</si>
  <si>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</si>
  <si>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</si>
  <si>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</si>
  <si>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</si>
  <si>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</si>
  <si>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</si>
  <si>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</si>
  <si>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</si>
  <si>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</si>
  <si>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</si>
  <si>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</si>
  <si>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</si>
  <si>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</si>
  <si>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</si>
  <si>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</si>
  <si>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</si>
  <si>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</si>
  <si>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</si>
  <si>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</si>
  <si>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</si>
  <si>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</si>
  <si>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</si>
  <si>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</si>
  <si>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</si>
  <si>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</si>
  <si>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</si>
  <si>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</si>
  <si>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</si>
  <si>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</si>
  <si>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</si>
  <si>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</si>
  <si>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</si>
  <si>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</si>
  <si>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</si>
  <si>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</si>
  <si>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</si>
  <si>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</si>
  <si>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</si>
  <si>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</si>
  <si>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</si>
  <si>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</si>
  <si>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</si>
  <si>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</si>
  <si>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</si>
  <si>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</si>
  <si>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</si>
  <si>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</si>
  <si>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</si>
  <si>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</si>
  <si>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</si>
  <si>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</si>
  <si>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</si>
  <si>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</si>
  <si>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</si>
  <si>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</si>
  <si>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</si>
  <si>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</si>
  <si>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</si>
  <si>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</si>
  <si>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</si>
  <si>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</si>
  <si>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</si>
  <si>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</si>
  <si>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</si>
  <si>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</si>
  <si>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</si>
  <si>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</si>
  <si>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</si>
  <si>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</si>
  <si>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</si>
  <si>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</si>
  <si>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</si>
  <si>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</si>
  <si>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</si>
  <si>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</si>
  <si>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</si>
  <si>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</si>
  <si>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</si>
  <si>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</si>
  <si>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</si>
  <si>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</si>
  <si>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</si>
  <si>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</si>
  <si>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</si>
  <si>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</si>
  <si>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</si>
  <si>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</si>
  <si>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</si>
  <si>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</si>
  <si>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</si>
  <si>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</si>
  <si>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</si>
  <si>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</si>
  <si>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</si>
  <si>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</si>
  <si>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</si>
  <si>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</si>
  <si>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</si>
  <si>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</si>
  <si>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</si>
  <si>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</si>
  <si>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</si>
  <si>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</si>
  <si>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</si>
  <si>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</si>
  <si>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</si>
  <si>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</si>
  <si>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</si>
  <si>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</si>
  <si>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</si>
  <si>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</si>
  <si>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</si>
  <si>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</si>
  <si>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</si>
  <si>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</si>
  <si>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</si>
  <si>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</si>
  <si>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</si>
  <si>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</si>
  <si>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</si>
  <si>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</si>
  <si>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</si>
  <si>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</si>
  <si>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</si>
  <si>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</si>
  <si>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</si>
  <si>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</si>
  <si>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</si>
  <si>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</si>
  <si>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</si>
  <si>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</si>
  <si>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</si>
  <si>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</si>
  <si>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</si>
  <si>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</si>
  <si>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</si>
  <si>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</si>
  <si>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</si>
  <si>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</si>
  <si>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</si>
  <si>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</si>
  <si>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</si>
  <si>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</si>
  <si>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</si>
  <si>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</si>
  <si>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</si>
  <si>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</si>
  <si>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</si>
  <si>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</si>
  <si>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</si>
  <si>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</si>
  <si>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</si>
  <si>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</si>
  <si>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</si>
  <si>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</si>
  <si>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</si>
  <si>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</si>
  <si>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</si>
  <si>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</si>
  <si>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</si>
  <si>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</si>
  <si>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</si>
  <si>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</si>
  <si>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</si>
  <si>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</si>
  <si>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</si>
  <si>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</si>
  <si>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</si>
  <si>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</si>
  <si>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</si>
  <si>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</si>
  <si>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</si>
  <si>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</si>
  <si>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</si>
  <si>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</si>
  <si>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</si>
  <si>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</si>
  <si>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</si>
  <si>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</si>
  <si>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</si>
  <si>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</si>
  <si>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</si>
  <si>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</si>
  <si>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</si>
  <si>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</si>
  <si>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</si>
  <si>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</si>
  <si>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</si>
  <si>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</si>
  <si>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</si>
  <si>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</si>
  <si>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</si>
  <si>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</si>
  <si>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</si>
  <si>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</si>
  <si>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</si>
  <si>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</si>
  <si>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</si>
  <si>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</si>
  <si>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</si>
  <si>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</si>
  <si>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</si>
  <si>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</si>
  <si>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</si>
  <si>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</si>
  <si>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</si>
  <si>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</si>
  <si>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</si>
  <si>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</si>
  <si>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</si>
  <si>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</si>
  <si>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</si>
  <si>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</si>
  <si>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</si>
  <si>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</si>
  <si>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</si>
  <si>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</si>
  <si>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</si>
  <si>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</si>
  <si>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</si>
  <si>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</si>
  <si>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</si>
  <si>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</si>
  <si>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</si>
  <si>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</si>
  <si>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</si>
  <si>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</si>
  <si>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</si>
  <si>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</si>
  <si>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</si>
  <si>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</si>
  <si>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</si>
  <si>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</si>
  <si>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</si>
  <si>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</si>
  <si>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</si>
  <si>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</si>
  <si>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</si>
  <si>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</si>
  <si>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</si>
  <si>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</si>
  <si>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</si>
  <si>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</si>
  <si>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</si>
  <si>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</si>
  <si>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</si>
  <si>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</si>
  <si>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</si>
  <si>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</si>
  <si>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</si>
  <si>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</si>
  <si>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</si>
  <si>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</si>
  <si>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</si>
  <si>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</si>
  <si>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</si>
  <si>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</si>
  <si>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</si>
  <si>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</si>
  <si>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</si>
  <si>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</si>
  <si>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</si>
  <si>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</si>
  <si>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</si>
  <si>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</si>
  <si>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</si>
  <si>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</si>
  <si>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</si>
  <si>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</si>
  <si>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</si>
  <si>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</si>
  <si>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</si>
  <si>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</si>
  <si>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</si>
  <si>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</si>
  <si>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</si>
  <si>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</si>
  <si>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</si>
  <si>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</si>
  <si>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</si>
  <si>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</si>
  <si>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</si>
  <si>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</si>
  <si>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</si>
  <si>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</si>
  <si>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</si>
  <si>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</si>
  <si>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</si>
  <si>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</si>
  <si>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</si>
  <si>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</si>
  <si>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</si>
  <si>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</si>
  <si>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</si>
  <si>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</si>
  <si>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</si>
  <si>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</si>
  <si>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</si>
  <si>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</si>
  <si>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</si>
  <si>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</si>
  <si>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</si>
  <si>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</si>
  <si>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</si>
  <si>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</si>
  <si>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</si>
  <si>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</si>
  <si>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</si>
  <si>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</si>
  <si>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</si>
  <si>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</si>
  <si>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</si>
  <si>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</si>
  <si>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</si>
  <si>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</si>
  <si>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</si>
  <si>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</si>
  <si>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</si>
  <si>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</si>
  <si>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</si>
  <si>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</si>
  <si>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</si>
  <si>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</si>
  <si>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</si>
  <si>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</si>
  <si>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</si>
  <si>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</si>
  <si>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</si>
  <si>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</si>
  <si>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</si>
  <si>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</si>
  <si>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</si>
  <si>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</si>
  <si>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</si>
  <si>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</si>
  <si>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</si>
  <si>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</si>
  <si>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</si>
  <si>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</si>
  <si>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</si>
  <si>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</si>
  <si>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</si>
  <si>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</si>
  <si>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</si>
  <si>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</si>
  <si>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</si>
  <si>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</si>
  <si>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</si>
  <si>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</si>
  <si>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</si>
  <si>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</si>
  <si>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</si>
  <si>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</si>
  <si>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</si>
  <si>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</si>
  <si>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</si>
  <si>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</si>
  <si>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</si>
  <si>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</si>
  <si>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</si>
  <si>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</si>
  <si>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</si>
  <si>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</si>
  <si>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</si>
  <si>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</si>
  <si>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</si>
  <si>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</si>
  <si>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</si>
  <si>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</si>
  <si>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</si>
  <si>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</si>
  <si>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</si>
  <si>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</si>
  <si>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</si>
  <si>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</si>
  <si>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</si>
  <si>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</si>
  <si>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</si>
  <si>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</si>
  <si>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</si>
  <si>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</si>
  <si>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</si>
  <si>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</si>
  <si>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</si>
  <si>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</si>
  <si>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</si>
  <si>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</si>
  <si>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</si>
  <si>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</si>
  <si>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</si>
  <si>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</si>
  <si>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</si>
  <si>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</si>
  <si>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</si>
  <si>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</si>
  <si>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</si>
  <si>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</si>
  <si>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</si>
  <si>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</si>
  <si>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</si>
  <si>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</si>
  <si>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</si>
  <si>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</si>
  <si>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</si>
  <si>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</si>
  <si>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</si>
  <si>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</si>
  <si>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</si>
  <si>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</si>
  <si>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</si>
  <si>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</si>
  <si>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</si>
  <si>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</si>
  <si>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</si>
  <si>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</si>
  <si>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</si>
  <si>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</si>
  <si>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</si>
  <si>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</si>
  <si>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</si>
  <si>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</si>
  <si>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</si>
  <si>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</si>
  <si>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</si>
  <si>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</si>
  <si>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</si>
  <si>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</si>
  <si>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</si>
  <si>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</si>
  <si>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</si>
  <si>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</si>
  <si>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</si>
  <si>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</si>
  <si>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</si>
  <si>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</si>
  <si>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</si>
  <si>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</si>
  <si>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</si>
  <si>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</si>
  <si>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</si>
  <si>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</si>
  <si>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</si>
  <si>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</si>
  <si>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</si>
  <si>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</si>
  <si>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</si>
  <si>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</si>
  <si>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</si>
  <si>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</si>
  <si>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</si>
  <si>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</si>
  <si>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</si>
  <si>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</si>
  <si>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</si>
  <si>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</si>
  <si>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</si>
  <si>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</si>
  <si>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</si>
  <si>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</si>
  <si>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</si>
  <si>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</si>
  <si>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</si>
  <si>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</si>
  <si>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</si>
  <si>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</si>
  <si>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</si>
  <si>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</si>
  <si>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</si>
  <si>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</si>
  <si>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</si>
  <si>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</si>
  <si>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</si>
  <si>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</si>
  <si>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</si>
  <si>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</si>
  <si>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</si>
  <si>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</si>
  <si>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</si>
  <si>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</si>
  <si>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</si>
  <si>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</si>
  <si>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</si>
  <si>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</si>
  <si>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</si>
  <si>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</si>
  <si>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</si>
  <si>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</si>
  <si>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</si>
  <si>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</si>
  <si>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</si>
  <si>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</si>
  <si>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</si>
  <si>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</si>
  <si>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</si>
  <si>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</si>
  <si>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</si>
  <si>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</si>
  <si>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</si>
  <si>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</si>
  <si>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</si>
  <si>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</si>
  <si>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</si>
  <si>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</si>
  <si>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</si>
  <si>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</si>
  <si>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</si>
  <si>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</si>
  <si>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</si>
  <si>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</si>
  <si>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</si>
  <si>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</si>
  <si>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</si>
  <si>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</si>
  <si>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</si>
  <si>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</si>
  <si>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</si>
  <si>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</si>
  <si>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</si>
  <si>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</si>
  <si>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</si>
  <si>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</si>
  <si>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</si>
  <si>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</si>
  <si>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</si>
  <si>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</si>
  <si>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</si>
  <si>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</si>
  <si>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</si>
  <si>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</si>
  <si>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</si>
  <si>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</si>
  <si>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</si>
  <si>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</si>
  <si>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</si>
  <si>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</si>
  <si>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</si>
  <si>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</si>
  <si>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</si>
  <si>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</si>
  <si>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</si>
  <si>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</si>
  <si>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</si>
  <si>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</si>
  <si>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</si>
  <si>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</si>
  <si>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</si>
  <si>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</si>
  <si>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</si>
  <si>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</si>
  <si>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</si>
  <si>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</si>
  <si>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</si>
  <si>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</si>
  <si>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</si>
  <si>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</si>
  <si>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</si>
  <si>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</si>
  <si>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</si>
  <si>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</si>
  <si>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</si>
  <si>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</si>
  <si>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</si>
  <si>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</si>
  <si>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</si>
  <si>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</si>
  <si>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</si>
  <si>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</si>
  <si>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</si>
  <si>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</si>
  <si>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</si>
  <si>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</si>
  <si>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</si>
  <si>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</si>
  <si>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</si>
  <si>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</si>
  <si>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</si>
  <si>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</si>
  <si>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</si>
  <si>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</si>
  <si>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</si>
  <si>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</si>
  <si>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</si>
  <si>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</si>
  <si>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</si>
  <si>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</si>
  <si>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</si>
  <si>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</si>
  <si>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</si>
  <si>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</si>
  <si>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</si>
  <si>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</si>
  <si>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</si>
  <si>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</si>
  <si>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</si>
  <si>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</si>
  <si>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</si>
  <si>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</si>
  <si>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</si>
  <si>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</si>
  <si>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</si>
  <si>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</si>
  <si>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</si>
  <si>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</si>
  <si>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</si>
  <si>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</si>
  <si>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</si>
  <si>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</si>
  <si>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</si>
  <si>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</si>
  <si>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</si>
  <si>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</si>
  <si>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</si>
  <si>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</si>
  <si>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</si>
  <si>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</si>
  <si>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</si>
  <si>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</si>
  <si>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</si>
  <si>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</si>
  <si>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</si>
  <si>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</si>
  <si>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</si>
  <si>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</si>
  <si>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</si>
  <si>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</si>
  <si>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</si>
  <si>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</si>
  <si>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</si>
  <si>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</si>
  <si>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</si>
  <si>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</si>
  <si>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</si>
  <si>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</si>
  <si>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</si>
  <si>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</si>
  <si>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</si>
  <si>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</si>
  <si>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</si>
  <si>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</si>
  <si>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</si>
  <si>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</si>
  <si>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</si>
  <si>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</si>
  <si>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</si>
  <si>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</si>
  <si>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</si>
  <si>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</si>
  <si>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</si>
  <si>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</si>
  <si>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</si>
  <si>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</si>
  <si>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</si>
  <si>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</si>
  <si>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</si>
  <si>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</si>
  <si>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</si>
  <si>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</si>
  <si>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</si>
  <si>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</si>
  <si>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</si>
  <si>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</si>
  <si>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</si>
  <si>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</si>
  <si>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</si>
  <si>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</si>
  <si>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</si>
  <si>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</si>
  <si>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</si>
  <si>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</si>
  <si>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</si>
  <si>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</si>
  <si>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</si>
  <si>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</si>
  <si>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</si>
  <si>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</si>
  <si>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</si>
  <si>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</si>
  <si>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</si>
  <si>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</si>
  <si>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</si>
  <si>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</si>
  <si>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</si>
  <si>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</si>
  <si>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</si>
  <si>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</si>
  <si>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</si>
  <si>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</si>
  <si>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</si>
  <si>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</si>
  <si>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</si>
  <si>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</si>
  <si>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</si>
  <si>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</si>
  <si>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</si>
  <si>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</si>
  <si>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</si>
  <si>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</si>
  <si>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</si>
  <si>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</si>
  <si>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</si>
  <si>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</si>
  <si>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</si>
  <si>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</si>
  <si>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</si>
  <si>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</si>
  <si>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</si>
  <si>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</si>
  <si>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</si>
  <si>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</si>
  <si>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</si>
  <si>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</si>
  <si>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</si>
  <si>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</si>
  <si>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</si>
  <si>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</si>
  <si>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</si>
  <si>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</si>
  <si>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</si>
  <si>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</si>
  <si>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</si>
  <si>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</si>
  <si>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</si>
  <si>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</si>
  <si>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</si>
  <si>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</si>
  <si>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</si>
  <si>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</si>
  <si>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</si>
  <si>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</si>
  <si>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</si>
  <si>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</si>
  <si>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</si>
  <si>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</si>
  <si>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</si>
  <si>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</si>
  <si>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</si>
  <si>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</si>
  <si>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</si>
  <si>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</si>
  <si>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</si>
  <si>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</si>
  <si>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</si>
  <si>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</si>
  <si>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</si>
  <si>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</si>
  <si>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</si>
  <si>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</si>
  <si>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</si>
  <si>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</si>
  <si>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</si>
  <si>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</si>
  <si>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</si>
  <si>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</si>
  <si>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</si>
  <si>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</si>
  <si>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</si>
  <si>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</si>
  <si>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</si>
  <si>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</si>
  <si>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</si>
  <si>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</si>
  <si>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</si>
  <si>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</si>
  <si>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</si>
  <si>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</si>
  <si>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</si>
  <si>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</si>
  <si>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</si>
  <si>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</si>
  <si>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</si>
  <si>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</si>
  <si>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</si>
  <si>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</si>
  <si>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</si>
  <si>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</si>
  <si>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</si>
  <si>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</si>
  <si>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</si>
  <si>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</si>
  <si>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</si>
  <si>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</si>
  <si>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</si>
  <si>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</si>
  <si>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</si>
  <si>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</si>
  <si>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</si>
  <si>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</si>
  <si>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</si>
  <si>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</si>
  <si>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</si>
  <si>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</si>
  <si>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</si>
  <si>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</si>
  <si>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</si>
  <si>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</si>
  <si>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</si>
  <si>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</si>
  <si>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</si>
  <si>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</si>
  <si>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</si>
  <si>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</si>
  <si>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</si>
  <si>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</si>
  <si>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</si>
  <si>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</si>
  <si>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</si>
  <si>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</si>
  <si>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</si>
  <si>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</si>
  <si>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</si>
  <si>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</si>
  <si>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</si>
  <si>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</si>
  <si>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</si>
  <si>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</si>
  <si>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</si>
  <si>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</si>
  <si>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</si>
  <si>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</si>
  <si>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</si>
  <si>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</si>
  <si>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</si>
  <si>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</si>
  <si>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</si>
  <si>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</si>
  <si>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</si>
  <si>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</si>
  <si>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</si>
  <si>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</si>
  <si>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</si>
  <si>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</si>
  <si>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</si>
  <si>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</si>
  <si>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</si>
  <si>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</si>
  <si>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</si>
  <si>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</si>
  <si>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</si>
  <si>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</si>
  <si>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</si>
  <si>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</si>
  <si>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</si>
  <si>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</si>
  <si>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</si>
  <si>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</si>
  <si>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</si>
  <si>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</si>
  <si>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</si>
  <si>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</si>
  <si>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</si>
  <si>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</si>
  <si>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</si>
  <si>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</si>
  <si>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</si>
  <si>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</si>
  <si>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</si>
  <si>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</si>
  <si>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</si>
  <si>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</si>
  <si>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</si>
  <si>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</si>
  <si>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</si>
  <si>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</si>
  <si>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</si>
  <si>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</si>
  <si>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</si>
  <si>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</si>
  <si>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</si>
  <si>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</si>
  <si>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</si>
  <si>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</si>
  <si>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</si>
  <si>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</si>
  <si>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</si>
  <si>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</si>
  <si>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</si>
  <si>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</si>
  <si>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</si>
  <si>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</si>
  <si>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</si>
  <si>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</si>
  <si>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</si>
  <si>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</si>
  <si>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</si>
  <si>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</si>
  <si>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</si>
  <si>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</si>
  <si>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</si>
  <si>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</si>
  <si>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</si>
  <si>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</si>
  <si>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</si>
  <si>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</si>
  <si>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</si>
  <si>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</si>
  <si>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</si>
  <si>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</si>
  <si>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</si>
  <si>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</si>
  <si>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</si>
  <si>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</si>
  <si>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</si>
  <si>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</si>
  <si>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</si>
  <si>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</si>
  <si>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</si>
  <si>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</si>
  <si>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</si>
  <si>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</si>
  <si>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</si>
  <si>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</si>
  <si>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</si>
  <si>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</si>
  <si>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</si>
  <si>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</si>
  <si>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</si>
  <si>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</si>
  <si>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</si>
  <si>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</si>
  <si>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</si>
  <si>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</si>
  <si>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</si>
  <si>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</si>
  <si>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</si>
  <si>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</si>
  <si>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</si>
  <si>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</si>
  <si>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</si>
  <si>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</si>
  <si>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</si>
  <si>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</si>
  <si>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</si>
  <si>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</si>
  <si>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</si>
  <si>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</si>
  <si>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</si>
  <si>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</si>
  <si>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</si>
  <si>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</si>
  <si>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</si>
  <si>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</si>
  <si>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</si>
  <si>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</si>
  <si>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</si>
  <si>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</si>
  <si>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</si>
  <si>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</si>
  <si>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</si>
  <si>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</si>
  <si>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</si>
  <si>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</si>
  <si>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</si>
  <si>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</si>
  <si>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</si>
  <si>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</si>
  <si>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</si>
  <si>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</si>
  <si>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</si>
  <si>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</si>
  <si>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</si>
  <si>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</si>
  <si>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</si>
  <si>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</si>
  <si>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</si>
  <si>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</si>
  <si>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</si>
  <si>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</si>
  <si>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</si>
  <si>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</si>
  <si>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</si>
  <si>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</si>
  <si>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</si>
  <si>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</si>
  <si>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</si>
  <si>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</si>
  <si>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</si>
  <si>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</si>
  <si>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</si>
  <si>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</si>
  <si>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</si>
  <si>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</si>
  <si>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</si>
  <si>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</si>
  <si>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</si>
  <si>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</si>
  <si>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</si>
  <si>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</si>
  <si>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</si>
  <si>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</si>
  <si>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</si>
  <si>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</si>
  <si>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</si>
  <si>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</si>
  <si>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</si>
  <si>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</si>
  <si>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</si>
  <si>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</si>
  <si>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</si>
  <si>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</si>
  <si>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</si>
  <si>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</si>
  <si>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</si>
  <si>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</si>
  <si>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</si>
  <si>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</si>
  <si>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</si>
  <si>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</si>
  <si>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</si>
  <si>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</si>
  <si>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</si>
  <si>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</si>
  <si>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</si>
  <si>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</si>
  <si>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</si>
  <si>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</si>
  <si>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</si>
  <si>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</si>
  <si>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</si>
  <si>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</si>
  <si>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</si>
  <si>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</si>
  <si>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</si>
  <si>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</si>
  <si>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</si>
  <si>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</si>
  <si>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</si>
  <si>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</si>
  <si>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</si>
  <si>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</si>
  <si>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</si>
  <si>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</si>
  <si>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</si>
  <si>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</si>
  <si>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</si>
  <si>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</si>
  <si>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</si>
  <si>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</si>
  <si>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</si>
  <si>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</si>
  <si>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</si>
  <si>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</si>
  <si>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</si>
  <si>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</si>
  <si>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</si>
  <si>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</si>
  <si>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</si>
  <si>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</si>
  <si>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</si>
  <si>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</si>
  <si>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</si>
  <si>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</si>
  <si>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</si>
  <si>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</si>
  <si>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</si>
  <si>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</si>
  <si>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</si>
  <si>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</si>
  <si>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</si>
  <si>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</si>
  <si>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</si>
  <si>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</si>
  <si>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</si>
  <si>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</si>
  <si>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</si>
  <si>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</si>
  <si>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</si>
  <si>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</si>
  <si>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</si>
  <si>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</si>
  <si>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</si>
  <si>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</si>
  <si>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</si>
  <si>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</si>
  <si>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</si>
  <si>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</si>
  <si>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</si>
  <si>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</si>
  <si>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</si>
  <si>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</si>
  <si>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</si>
  <si>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</si>
  <si>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</si>
  <si>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</si>
  <si>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</si>
  <si>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</si>
  <si>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</si>
  <si>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</si>
  <si>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</si>
  <si>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</si>
  <si>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</si>
  <si>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</si>
  <si>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</si>
  <si>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</si>
  <si>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</si>
  <si>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</si>
  <si>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</si>
  <si>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</si>
  <si>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</si>
  <si>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</si>
  <si>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</si>
  <si>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</si>
  <si>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</si>
  <si>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</si>
  <si>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</si>
  <si>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</si>
  <si>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</si>
  <si>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</si>
  <si>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</si>
  <si>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</si>
  <si>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</si>
  <si>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</si>
  <si>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</si>
  <si>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</si>
  <si>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</si>
  <si>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</si>
  <si>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</si>
  <si>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</si>
  <si>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</si>
  <si>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</si>
  <si>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</si>
  <si>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</si>
  <si>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</si>
  <si>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</si>
  <si>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</si>
  <si>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</si>
  <si>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</si>
  <si>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</si>
  <si>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</si>
  <si>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</si>
  <si>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</si>
  <si>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</si>
  <si>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</si>
  <si>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</si>
  <si>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</si>
  <si>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</si>
  <si>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</si>
  <si>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</si>
  <si>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</si>
  <si>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</si>
  <si>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</si>
  <si>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</si>
  <si>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</si>
  <si>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</si>
  <si>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</si>
  <si>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</si>
  <si>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</si>
  <si>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</si>
  <si>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</si>
  <si>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</si>
  <si>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</si>
  <si>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</si>
  <si>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</si>
  <si>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</si>
  <si>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</si>
  <si>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</si>
  <si>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</si>
  <si>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</si>
  <si>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</si>
  <si>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</si>
  <si>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</si>
  <si>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</si>
  <si>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</si>
  <si>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</si>
  <si>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</si>
  <si>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</si>
  <si>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</si>
  <si>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</si>
  <si>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</si>
  <si>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</si>
  <si>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</si>
  <si>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</si>
  <si>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</si>
  <si>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</si>
  <si>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</si>
  <si>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</si>
  <si>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</si>
  <si>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</si>
  <si>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</si>
  <si>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</si>
  <si>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</si>
  <si>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</si>
  <si>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</si>
  <si>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</si>
  <si>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</si>
  <si>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</si>
  <si>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</si>
  <si>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</si>
  <si>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</si>
  <si>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</si>
  <si>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</si>
  <si>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</si>
  <si>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</si>
  <si>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</si>
  <si>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</si>
  <si>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</si>
  <si>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</si>
  <si>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</si>
  <si>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</si>
  <si>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</si>
  <si>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</si>
  <si>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</si>
  <si>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</si>
  <si>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</si>
  <si>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</si>
  <si>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</si>
  <si>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</si>
  <si>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</si>
  <si>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</si>
  <si>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</si>
  <si>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</si>
  <si>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</si>
  <si>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</si>
  <si>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</si>
  <si>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</si>
  <si>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</si>
  <si>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</si>
  <si>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</si>
  <si>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</si>
  <si>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</si>
  <si>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</si>
  <si>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</si>
  <si>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</si>
  <si>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</si>
  <si>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</si>
  <si>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</si>
  <si>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</si>
  <si>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</si>
  <si>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</si>
  <si>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</si>
  <si>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</si>
  <si>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</si>
  <si>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</si>
  <si>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</si>
  <si>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</si>
  <si>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</si>
  <si>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</si>
  <si>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</si>
  <si>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</si>
  <si>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</si>
  <si>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</si>
  <si>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</si>
  <si>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</si>
  <si>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</si>
  <si>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</si>
  <si>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</si>
  <si>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</si>
  <si>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</si>
  <si>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</si>
  <si>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</si>
  <si>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</si>
  <si>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</si>
  <si>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</si>
  <si>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</si>
  <si>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</si>
  <si>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</si>
  <si>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</si>
  <si>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</si>
  <si>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</si>
  <si>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</si>
  <si>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</si>
  <si>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</si>
  <si>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</si>
  <si>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</si>
  <si>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</si>
  <si>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</si>
  <si>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</si>
  <si>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</si>
  <si>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</si>
  <si>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</si>
  <si>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</si>
  <si>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</si>
  <si>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</si>
  <si>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</si>
  <si>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</si>
  <si>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</si>
  <si>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</si>
  <si>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</si>
  <si>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</si>
  <si>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</si>
  <si>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</si>
  <si>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</si>
  <si>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</si>
  <si>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</si>
  <si>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</si>
  <si>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</si>
  <si>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</si>
  <si>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</si>
  <si>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</si>
  <si>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</si>
  <si>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</si>
  <si>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</si>
  <si>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</si>
  <si>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</si>
  <si>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</si>
  <si>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</si>
  <si>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</si>
  <si>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</si>
  <si>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</si>
  <si>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</si>
  <si>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</si>
  <si>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</si>
  <si>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</si>
  <si>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</si>
  <si>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</si>
  <si>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</si>
  <si>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</si>
  <si>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</si>
  <si>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</si>
  <si>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</si>
  <si>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</si>
  <si>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</si>
  <si>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</si>
  <si>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</si>
  <si>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</si>
  <si>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</si>
  <si>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</si>
  <si>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</si>
  <si>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</si>
  <si>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</si>
  <si>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</si>
  <si>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</si>
  <si>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</si>
  <si>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</si>
  <si>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</si>
  <si>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</si>
  <si>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</si>
  <si>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</si>
  <si>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</si>
  <si>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</si>
  <si>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</si>
  <si>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</si>
  <si>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</si>
  <si>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</si>
  <si>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</si>
  <si>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</si>
  <si>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</si>
  <si>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</si>
  <si>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</si>
  <si>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</si>
  <si>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</si>
  <si>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</si>
  <si>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</si>
  <si>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</si>
  <si>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</si>
  <si>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</si>
  <si>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</si>
  <si>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</si>
  <si>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</si>
  <si>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</si>
  <si>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</si>
  <si>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</si>
  <si>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</si>
  <si>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</si>
  <si>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</si>
  <si>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</si>
  <si>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</si>
  <si>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</si>
  <si>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</si>
  <si>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</si>
  <si>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</si>
  <si>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</si>
  <si>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</si>
  <si>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</si>
  <si>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</si>
  <si>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</si>
  <si>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</si>
  <si>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</si>
  <si>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</si>
  <si>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</si>
  <si>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</si>
  <si>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</si>
  <si>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</si>
  <si>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</si>
  <si>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</si>
  <si>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</si>
  <si>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</si>
  <si>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</si>
  <si>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</si>
  <si>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</si>
  <si>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</si>
  <si>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</si>
  <si>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</si>
  <si>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</si>
  <si>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</si>
  <si>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</si>
  <si>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</si>
  <si>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</si>
  <si>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</si>
  <si>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</si>
  <si>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</si>
  <si>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</si>
  <si>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</si>
  <si>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</si>
  <si>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</si>
  <si>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</si>
  <si>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</si>
  <si>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</si>
  <si>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</si>
  <si>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</si>
  <si>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</si>
  <si>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</si>
  <si>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</si>
  <si>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</si>
  <si>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</si>
  <si>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</si>
  <si>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</si>
  <si>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</si>
  <si>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</si>
  <si>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</si>
  <si>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</si>
  <si>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</si>
  <si>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</si>
  <si>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</si>
  <si>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</si>
  <si>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</si>
  <si>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</si>
  <si>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</si>
  <si>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</si>
  <si>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</si>
  <si>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</si>
  <si>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</si>
  <si>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</si>
  <si>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</si>
  <si>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</si>
  <si>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</si>
  <si>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</si>
  <si>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</si>
  <si>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</si>
  <si>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</si>
  <si>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</si>
  <si>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</si>
  <si>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</si>
  <si>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</si>
  <si>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</si>
  <si>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</si>
  <si>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</si>
  <si>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</si>
  <si>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</si>
  <si>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</si>
  <si>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</si>
  <si>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</si>
  <si>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</si>
  <si>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</si>
  <si>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</si>
  <si>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</si>
  <si>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</si>
  <si>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</si>
  <si>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</si>
  <si>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</si>
  <si>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</si>
  <si>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</si>
  <si>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</si>
  <si>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</si>
  <si>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</si>
  <si>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</si>
  <si>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</si>
  <si>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</si>
  <si>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</si>
  <si>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</si>
  <si>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</si>
  <si>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</si>
  <si>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</si>
  <si>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</si>
  <si>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</si>
  <si>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</si>
  <si>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</si>
  <si>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</si>
  <si>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</si>
  <si>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</si>
  <si>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</si>
  <si>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</si>
  <si>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</si>
  <si>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</si>
  <si>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</si>
  <si>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</si>
  <si>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</si>
  <si>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</si>
  <si>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</si>
  <si>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</si>
  <si>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</si>
  <si>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</si>
  <si>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</si>
  <si>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</si>
  <si>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</si>
  <si>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</si>
  <si>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</si>
  <si>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</si>
  <si>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</si>
  <si>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</si>
  <si>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</si>
  <si>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</si>
  <si>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</si>
  <si>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</si>
  <si>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</si>
  <si>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</si>
  <si>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</si>
  <si>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</si>
  <si>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</si>
  <si>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</si>
  <si>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</si>
  <si>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</si>
  <si>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</si>
  <si>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</si>
  <si>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</si>
  <si>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</si>
  <si>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</si>
  <si>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</si>
  <si>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</si>
  <si>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</si>
  <si>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</si>
  <si>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</si>
  <si>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</si>
  <si>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</si>
  <si>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</si>
  <si>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</si>
  <si>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</si>
  <si>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</si>
  <si>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</si>
  <si>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</si>
  <si>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</si>
  <si>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</si>
  <si>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</si>
  <si>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</si>
  <si>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</si>
  <si>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</si>
  <si>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</si>
  <si>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</si>
  <si>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</si>
  <si>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</si>
  <si>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</si>
  <si>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</si>
  <si>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</si>
  <si>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</si>
  <si>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</si>
  <si>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</si>
  <si>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</si>
  <si>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</si>
  <si>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</si>
  <si>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</si>
  <si>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</si>
  <si>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</si>
  <si>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</si>
  <si>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</si>
  <si>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</si>
  <si>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</si>
  <si>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</si>
  <si>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</si>
  <si>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</si>
  <si>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</si>
  <si>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</si>
  <si>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</si>
  <si>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</si>
  <si>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</si>
  <si>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</si>
  <si>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</si>
  <si>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</si>
  <si>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</si>
  <si>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</si>
  <si>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</si>
  <si>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</si>
  <si>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</si>
  <si>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</si>
  <si>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</si>
  <si>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</si>
  <si>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</si>
  <si>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</si>
  <si>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</si>
  <si>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</si>
  <si>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</si>
  <si>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</si>
  <si>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</si>
  <si>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</si>
  <si>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</si>
  <si>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</si>
  <si>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</si>
  <si>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</si>
  <si>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</si>
  <si>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</si>
  <si>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</si>
  <si>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</si>
  <si>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</si>
  <si>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</si>
  <si>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</si>
  <si>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</si>
  <si>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</si>
  <si>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</si>
  <si>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</si>
  <si>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</si>
  <si>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</si>
  <si>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</si>
  <si>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</si>
  <si>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</si>
  <si>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</si>
  <si>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</si>
  <si>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</si>
  <si>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</si>
  <si>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</si>
  <si>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</si>
  <si>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</si>
  <si>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</si>
  <si>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</si>
  <si>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</si>
  <si>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</si>
  <si>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</si>
  <si>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</si>
  <si>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</si>
  <si>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</si>
  <si>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</si>
  <si>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</si>
  <si>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</si>
  <si>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</si>
  <si>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</si>
  <si>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</si>
  <si>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</si>
  <si>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</si>
  <si>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</si>
  <si>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</si>
  <si>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</si>
  <si>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</si>
  <si>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</si>
  <si>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</si>
  <si>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</si>
  <si>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</si>
  <si>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</si>
  <si>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</si>
  <si>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</si>
  <si>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</si>
  <si>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</si>
  <si>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</si>
  <si>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</si>
  <si>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</si>
  <si>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</si>
  <si>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</si>
  <si>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</si>
  <si>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</si>
  <si>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</si>
  <si>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</si>
  <si>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</si>
  <si>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</si>
  <si>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</si>
  <si>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</si>
  <si>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</si>
  <si>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</si>
  <si>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</si>
  <si>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</si>
  <si>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</si>
  <si>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</si>
  <si>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</si>
  <si>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</si>
  <si>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</si>
  <si>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</si>
  <si>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</si>
  <si>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</si>
  <si>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</si>
  <si>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</si>
  <si>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</si>
  <si>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</si>
  <si>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</si>
  <si>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</si>
  <si>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</si>
  <si>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</si>
  <si>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</si>
  <si>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</si>
  <si>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</si>
  <si>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</si>
  <si>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</si>
  <si>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</si>
  <si>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</si>
  <si>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</si>
  <si>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</si>
  <si>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</si>
  <si>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</si>
  <si>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</si>
  <si>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</si>
  <si>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</si>
  <si>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</si>
  <si>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</si>
  <si>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</si>
  <si>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</si>
  <si>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</si>
  <si>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</si>
  <si>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</si>
  <si>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</si>
  <si>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</si>
  <si>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</si>
  <si>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</si>
  <si>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</si>
  <si>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</si>
  <si>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</si>
  <si>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</si>
  <si>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</si>
  <si>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</si>
  <si>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</si>
  <si>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</si>
  <si>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</si>
  <si>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</si>
  <si>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</si>
  <si>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</si>
  <si>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</si>
  <si>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</si>
  <si>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</si>
  <si>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</si>
  <si>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</si>
  <si>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</si>
  <si>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</si>
  <si>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</si>
  <si>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</si>
  <si>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</si>
  <si>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</si>
  <si>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</si>
  <si>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</si>
  <si>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</si>
  <si>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</si>
  <si>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</si>
  <si>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</si>
  <si>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</si>
  <si>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</si>
  <si>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</si>
  <si>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</si>
  <si>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</si>
  <si>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</si>
  <si>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</si>
  <si>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</si>
  <si>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</si>
  <si>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</si>
  <si>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</si>
  <si>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</si>
  <si>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</si>
  <si>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</si>
  <si>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</si>
  <si>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</si>
  <si>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</si>
  <si>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</si>
  <si>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</si>
  <si>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</si>
  <si>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</si>
  <si>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</si>
  <si>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</si>
  <si>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</si>
  <si>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</si>
  <si>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</si>
  <si>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</si>
  <si>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</si>
  <si>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</si>
  <si>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</si>
  <si>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</si>
  <si>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</si>
  <si>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</si>
  <si>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</si>
  <si>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</si>
  <si>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</si>
  <si>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</si>
  <si>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</si>
  <si>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</si>
  <si>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</si>
  <si>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</si>
  <si>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</si>
  <si>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</si>
  <si>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</si>
  <si>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</si>
  <si>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</si>
  <si>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</si>
  <si>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</si>
  <si>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</si>
  <si>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</si>
  <si>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</si>
  <si>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</si>
  <si>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</si>
  <si>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</si>
  <si>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</si>
  <si>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</si>
  <si>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</si>
  <si>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</si>
  <si>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</si>
  <si>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</si>
  <si>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</si>
  <si>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</si>
  <si>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</si>
  <si>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</si>
  <si>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</si>
  <si>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</si>
  <si>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</si>
  <si>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</si>
  <si>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</si>
  <si>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</si>
  <si>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</si>
  <si>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</si>
  <si>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</si>
  <si>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</si>
  <si>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</si>
  <si>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</si>
  <si>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</si>
  <si>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</si>
  <si>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</si>
  <si>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</si>
  <si>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</si>
  <si>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</si>
  <si>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</si>
  <si>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</si>
  <si>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</si>
  <si>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</si>
  <si>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</si>
  <si>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</si>
  <si>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</si>
  <si>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</si>
  <si>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</si>
  <si>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</si>
  <si>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</si>
  <si>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</si>
  <si>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</si>
  <si>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</si>
  <si>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</si>
  <si>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</si>
  <si>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</si>
  <si>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</si>
  <si>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</si>
  <si>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</si>
  <si>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</si>
  <si>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</si>
  <si>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</si>
  <si>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</si>
  <si>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</si>
  <si>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</si>
  <si>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</si>
  <si>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</si>
  <si>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</si>
  <si>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</si>
  <si>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</si>
  <si>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</si>
  <si>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</si>
  <si>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</si>
  <si>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</si>
  <si>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</si>
  <si>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</si>
  <si>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</si>
  <si>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</si>
  <si>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</si>
  <si>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</si>
  <si>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</si>
  <si>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</si>
  <si>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</si>
  <si>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</si>
  <si>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</si>
  <si>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</si>
  <si>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</si>
  <si>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</si>
  <si>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</si>
  <si>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</si>
  <si>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</si>
  <si>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</si>
  <si>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</si>
  <si>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</si>
  <si>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</si>
  <si>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</si>
  <si>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</si>
  <si>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</si>
  <si>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</si>
  <si>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</si>
  <si>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</si>
  <si>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</si>
  <si>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</si>
  <si>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</si>
  <si>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</si>
  <si>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</si>
  <si>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</si>
  <si>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</si>
  <si>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</si>
  <si>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</si>
  <si>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</si>
  <si>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</si>
  <si>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</si>
  <si>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</si>
  <si>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</si>
  <si>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</si>
  <si>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</si>
  <si>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</si>
  <si>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</si>
  <si>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</si>
  <si>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</si>
  <si>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</si>
  <si>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</si>
  <si>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</si>
  <si>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</si>
  <si>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</si>
  <si>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</si>
  <si>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</si>
  <si>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</si>
  <si>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</si>
  <si>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</si>
  <si>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</si>
  <si>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</si>
  <si>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</si>
  <si>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</si>
  <si>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</si>
  <si>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</si>
  <si>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</si>
  <si>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</si>
  <si>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</si>
  <si>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</si>
  <si>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</si>
  <si>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</si>
  <si>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</si>
  <si>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</si>
  <si>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</si>
  <si>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</si>
  <si>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</si>
  <si>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</si>
  <si>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</si>
  <si>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</si>
  <si>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</si>
  <si>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</si>
  <si>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</si>
  <si>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</si>
  <si>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</si>
  <si>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</si>
  <si>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</si>
  <si>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</si>
  <si>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</si>
  <si>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</si>
  <si>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</si>
  <si>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</si>
  <si>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</si>
  <si>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</si>
  <si>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</si>
  <si>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</si>
  <si>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</si>
  <si>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</si>
  <si>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</si>
  <si>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</si>
  <si>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</si>
  <si>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</si>
  <si>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</si>
  <si>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</si>
  <si>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</si>
  <si>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</si>
  <si>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</si>
  <si>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</si>
  <si>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</si>
  <si>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</si>
  <si>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</si>
  <si>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</si>
  <si>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</si>
  <si>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</si>
  <si>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</si>
  <si>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</si>
  <si>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</si>
  <si>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</si>
  <si>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</si>
  <si>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</si>
  <si>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</si>
  <si>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</si>
  <si>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</si>
  <si>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</si>
  <si>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</si>
  <si>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</si>
  <si>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</si>
  <si>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</si>
  <si>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</si>
  <si>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</si>
  <si>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</si>
  <si>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</si>
  <si>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</si>
  <si>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</si>
  <si>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</si>
  <si>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</si>
  <si>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</si>
  <si>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</si>
  <si>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</si>
  <si>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</si>
  <si>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</si>
  <si>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</si>
  <si>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</si>
  <si>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</si>
  <si>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</si>
  <si>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</si>
  <si>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</si>
  <si>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</si>
  <si>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</si>
  <si>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</si>
  <si>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</si>
  <si>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</si>
  <si>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</si>
  <si>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</si>
  <si>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</si>
  <si>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</si>
  <si>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</si>
  <si>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</si>
  <si>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</si>
  <si>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</si>
  <si>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</si>
  <si>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</si>
  <si>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</si>
  <si>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</si>
  <si>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</si>
  <si>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</si>
  <si>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</si>
  <si>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</si>
  <si>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</si>
  <si>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</si>
  <si>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</si>
  <si>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</si>
  <si>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</si>
  <si>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</si>
  <si>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</si>
  <si>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</si>
  <si>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</si>
  <si>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</si>
  <si>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</si>
  <si>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</si>
  <si>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</si>
  <si>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</si>
  <si>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</si>
  <si>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</si>
  <si>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</si>
  <si>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</si>
  <si>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</si>
  <si>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</si>
  <si>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</si>
  <si>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</si>
  <si>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</si>
  <si>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</si>
  <si>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</si>
  <si>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</si>
  <si>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</si>
  <si>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</si>
  <si>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</si>
  <si>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</si>
  <si>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</si>
  <si>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</si>
  <si>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</si>
  <si>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</si>
  <si>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</si>
  <si>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</si>
  <si>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</si>
  <si>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</si>
  <si>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</si>
  <si>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</si>
  <si>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</si>
  <si>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</si>
  <si>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</si>
  <si>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</si>
  <si>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</si>
  <si>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</si>
  <si>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</si>
  <si>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</si>
  <si>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</si>
  <si>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</si>
  <si>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</si>
  <si>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</si>
  <si>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</si>
  <si>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</si>
  <si>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</si>
  <si>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</si>
  <si>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</si>
  <si>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</si>
  <si>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</si>
  <si>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</si>
  <si>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</si>
  <si>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</si>
  <si>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</si>
  <si>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</si>
  <si>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</si>
  <si>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</si>
  <si>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</si>
  <si>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</si>
  <si>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</si>
  <si>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</si>
  <si>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</si>
  <si>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</si>
  <si>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</si>
  <si>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</si>
  <si>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</si>
  <si>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</si>
  <si>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</si>
  <si>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</si>
  <si>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</si>
  <si>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</si>
  <si>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</si>
  <si>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</si>
  <si>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</si>
  <si>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</si>
  <si>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</si>
  <si>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</si>
  <si>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</si>
  <si>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</si>
  <si>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</si>
  <si>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</si>
  <si>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</si>
  <si>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</si>
  <si>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</si>
  <si>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</si>
  <si>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</si>
  <si>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</si>
  <si>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</si>
  <si>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</si>
  <si>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</si>
  <si>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</si>
  <si>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</si>
  <si>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</si>
  <si>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</si>
  <si>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</si>
  <si>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</si>
  <si>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</si>
  <si>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</si>
  <si>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</si>
  <si>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</si>
  <si>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</si>
  <si>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</si>
  <si>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</si>
  <si>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</si>
  <si>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</si>
  <si>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</si>
  <si>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</si>
  <si>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</si>
  <si>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</si>
  <si>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</si>
  <si>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</si>
  <si>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</si>
  <si>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</si>
  <si>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</si>
  <si>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</si>
  <si>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</si>
  <si>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</si>
  <si>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</si>
  <si>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</si>
  <si>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</si>
  <si>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</si>
  <si>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</si>
  <si>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</si>
  <si>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</si>
  <si>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</si>
  <si>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</si>
  <si>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</si>
  <si>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</si>
  <si>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</si>
  <si>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</si>
  <si>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</si>
  <si>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</si>
  <si>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</si>
  <si>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</si>
  <si>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</si>
  <si>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</si>
  <si>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</si>
  <si>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</si>
  <si>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</si>
  <si>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</si>
  <si>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</si>
  <si>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</si>
  <si>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</si>
  <si>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</si>
  <si>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</si>
  <si>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</si>
  <si>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</si>
  <si>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</si>
  <si>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</si>
  <si>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</si>
  <si>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</si>
  <si>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</si>
  <si>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</si>
  <si>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</si>
  <si>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</si>
  <si>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</si>
  <si>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</si>
  <si>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</si>
  <si>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</si>
  <si>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</si>
  <si>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</si>
  <si>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</si>
  <si>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</si>
  <si>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</si>
  <si>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</si>
  <si>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</si>
  <si>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</si>
  <si>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</si>
  <si>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</si>
  <si>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</si>
  <si>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</si>
  <si>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</si>
  <si>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</si>
  <si>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</si>
  <si>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</si>
  <si>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</si>
  <si>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</si>
  <si>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</si>
  <si>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</si>
  <si>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</si>
  <si>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</si>
  <si>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</si>
  <si>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</si>
  <si>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</si>
  <si>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</si>
  <si>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</si>
  <si>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</si>
  <si>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</si>
  <si>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</si>
  <si>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</si>
  <si>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</si>
  <si>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</si>
  <si>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</si>
  <si>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</si>
  <si>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</si>
  <si>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</si>
  <si>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</si>
  <si>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</si>
  <si>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</si>
  <si>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</si>
  <si>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</si>
  <si>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</si>
  <si>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</si>
  <si>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</si>
  <si>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</si>
  <si>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</si>
  <si>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</si>
  <si>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</si>
  <si>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</si>
  <si>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</si>
  <si>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</si>
  <si>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</si>
  <si>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</si>
  <si>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</si>
  <si>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</si>
  <si>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</si>
  <si>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</si>
  <si>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</si>
  <si>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</si>
  <si>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</si>
  <si>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</si>
  <si>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</si>
  <si>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</si>
  <si>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</si>
  <si>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</si>
  <si>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</si>
  <si>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</si>
  <si>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</si>
  <si>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</si>
  <si>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</si>
  <si>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</si>
  <si>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</si>
  <si>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</si>
  <si>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</si>
  <si>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</si>
  <si>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</si>
  <si>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</si>
  <si>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</si>
  <si>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</si>
  <si>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</si>
  <si>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</si>
  <si>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</si>
  <si>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</si>
  <si>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</si>
  <si>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</si>
  <si>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</si>
  <si>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</si>
  <si>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</si>
  <si>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</si>
  <si>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</si>
  <si>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</si>
  <si>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</si>
  <si>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</si>
  <si>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</si>
  <si>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</si>
  <si>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</si>
  <si>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</si>
  <si>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</si>
  <si>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</si>
  <si>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</si>
  <si>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</si>
  <si>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</si>
  <si>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</si>
  <si>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</si>
  <si>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</si>
  <si>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</si>
  <si>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</si>
  <si>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</si>
  <si>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</si>
  <si>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</si>
  <si>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</si>
  <si>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</si>
  <si>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</si>
  <si>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</si>
  <si>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</si>
  <si>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</si>
  <si>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</si>
  <si>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</si>
  <si>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</si>
  <si>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</si>
  <si>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</si>
  <si>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</si>
  <si>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</si>
  <si>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</si>
  <si>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</si>
  <si>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</si>
  <si>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</si>
  <si>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</si>
  <si>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</si>
  <si>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</si>
  <si>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</si>
  <si>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</si>
  <si>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</si>
  <si>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</si>
  <si>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</si>
  <si>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</si>
  <si>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</si>
  <si>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</si>
  <si>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</si>
  <si>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</si>
  <si>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</si>
  <si>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</si>
  <si>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</si>
  <si>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</si>
  <si>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</si>
  <si>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</si>
  <si>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</si>
  <si>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</si>
  <si>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</si>
  <si>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</si>
  <si>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</si>
  <si>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</si>
  <si>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</si>
  <si>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</si>
  <si>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</si>
  <si>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</si>
  <si>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</si>
  <si>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</si>
  <si>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</si>
  <si>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</si>
  <si>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</si>
  <si>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</si>
  <si>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</si>
  <si>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</si>
  <si>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</si>
  <si>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</si>
  <si>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</si>
  <si>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</si>
  <si>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</si>
  <si>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</si>
  <si>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</si>
  <si>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</si>
  <si>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</si>
  <si>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</si>
  <si>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</si>
  <si>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</si>
  <si>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</si>
  <si>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</si>
  <si>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</si>
  <si>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</si>
  <si>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</si>
  <si>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</si>
  <si>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</si>
  <si>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</si>
  <si>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</si>
  <si>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</si>
  <si>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</si>
  <si>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</si>
  <si>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</si>
  <si>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</si>
  <si>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</si>
  <si>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</si>
  <si>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</si>
  <si>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</si>
  <si>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</si>
  <si>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</si>
  <si>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</si>
  <si>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</si>
  <si>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</si>
  <si>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</si>
  <si>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</si>
  <si>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</si>
  <si>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</si>
  <si>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</si>
  <si>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</si>
  <si>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</si>
  <si>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</si>
  <si>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</si>
  <si>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</si>
  <si>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</si>
  <si>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</si>
  <si>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</si>
  <si>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</si>
  <si>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</si>
  <si>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</si>
  <si>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</si>
  <si>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</si>
  <si>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</si>
  <si>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</si>
  <si>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</si>
  <si>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</si>
  <si>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</si>
  <si>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</si>
  <si>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</si>
  <si>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</si>
  <si>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</si>
  <si>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</si>
  <si>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</si>
  <si>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</si>
  <si>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</si>
  <si>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</si>
  <si>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</si>
  <si>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</si>
  <si>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</si>
  <si>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</si>
  <si>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</si>
  <si>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</si>
  <si>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</si>
  <si>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</si>
  <si>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</si>
  <si>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</si>
  <si>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</si>
  <si>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</si>
  <si>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</si>
  <si>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</si>
  <si>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</si>
  <si>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</si>
  <si>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</si>
  <si>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</si>
  <si>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</si>
  <si>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</si>
  <si>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</si>
  <si>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</si>
  <si>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</si>
  <si>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</si>
  <si>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</si>
  <si>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</si>
  <si>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</si>
  <si>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</si>
  <si>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</si>
  <si>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</si>
  <si>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</si>
  <si>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</si>
  <si>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</si>
  <si>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</si>
  <si>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</si>
  <si>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</si>
  <si>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</si>
  <si>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</si>
  <si>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</si>
  <si>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</si>
  <si>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</si>
  <si>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</si>
  <si>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</si>
  <si>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</si>
  <si>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</si>
  <si>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</si>
  <si>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</si>
  <si>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</si>
  <si>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</si>
  <si>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</si>
  <si>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</si>
  <si>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</si>
  <si>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</si>
  <si>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</si>
  <si>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</si>
  <si>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</si>
  <si>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</si>
  <si>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</si>
  <si>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</si>
  <si>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</si>
  <si>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</si>
  <si>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</si>
  <si>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</si>
  <si>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</si>
  <si>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</si>
  <si>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</si>
  <si>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</si>
  <si>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</si>
  <si>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</si>
  <si>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</si>
  <si>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</si>
  <si>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</si>
  <si>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</si>
  <si>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</si>
  <si>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</si>
  <si>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</si>
  <si>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</si>
  <si>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</si>
  <si>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</si>
  <si>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</si>
  <si>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</si>
  <si>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</si>
  <si>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</si>
  <si>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</si>
  <si>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</si>
  <si>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</si>
  <si>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</si>
  <si>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</si>
  <si>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</si>
  <si>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</si>
  <si>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</si>
  <si>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</si>
  <si>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</si>
  <si>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</si>
  <si>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</si>
  <si>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</si>
  <si>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</si>
  <si>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</si>
  <si>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</si>
  <si>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</si>
  <si>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</si>
  <si>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</si>
  <si>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</si>
  <si>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</si>
  <si>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</si>
  <si>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</si>
  <si>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</si>
  <si>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</si>
  <si>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</si>
  <si>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</si>
  <si>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</si>
  <si>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</si>
  <si>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</si>
  <si>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</si>
  <si>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</si>
  <si>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</si>
  <si>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</si>
  <si>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</si>
  <si>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</si>
  <si>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</si>
  <si>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</si>
  <si>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</si>
  <si>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</si>
  <si>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</si>
  <si>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</si>
  <si>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</si>
  <si>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</si>
  <si>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</si>
  <si>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</si>
  <si>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</si>
  <si>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</si>
  <si>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</si>
  <si>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</si>
  <si>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</si>
  <si>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</si>
  <si>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</si>
  <si>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</si>
  <si>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</si>
  <si>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</si>
  <si>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</si>
  <si>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</si>
  <si>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</si>
  <si>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</si>
  <si>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</si>
  <si>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</si>
  <si>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</si>
  <si>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</si>
  <si>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</si>
  <si>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</si>
  <si>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</si>
  <si>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</si>
  <si>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</si>
  <si>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</si>
  <si>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</si>
  <si>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</si>
  <si>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</si>
  <si>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</si>
  <si>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</si>
  <si>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</si>
  <si>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</si>
  <si>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</si>
  <si>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</si>
  <si>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</si>
  <si>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</si>
  <si>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</si>
  <si>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</si>
  <si>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</si>
  <si>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</si>
  <si>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</si>
  <si>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</si>
  <si>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</si>
  <si>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</si>
  <si>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</si>
  <si>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</si>
  <si>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</si>
  <si>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</si>
  <si>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</si>
  <si>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</si>
  <si>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</si>
  <si>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</si>
  <si>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</si>
  <si>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</si>
  <si>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</si>
  <si>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</si>
  <si>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</si>
  <si>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</si>
  <si>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</si>
  <si>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</si>
  <si>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</si>
  <si>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</si>
  <si>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</si>
  <si>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</si>
  <si>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</si>
  <si>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</si>
  <si>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</si>
  <si>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</si>
  <si>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</si>
  <si>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</si>
  <si>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</si>
  <si>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</si>
  <si>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</si>
  <si>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</si>
  <si>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</si>
  <si>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</si>
  <si>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</si>
  <si>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</si>
  <si>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</si>
  <si>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</si>
  <si>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</si>
  <si>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</si>
  <si>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</si>
  <si>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</si>
  <si>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</si>
  <si>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</si>
  <si>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</si>
  <si>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</si>
  <si>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</si>
  <si>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</si>
  <si>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</si>
  <si>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</si>
  <si>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</si>
  <si>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</si>
  <si>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</si>
  <si>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</si>
  <si>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</si>
  <si>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</si>
  <si>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</si>
  <si>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</si>
  <si>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</si>
  <si>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</si>
  <si>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</si>
  <si>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</si>
  <si>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</si>
  <si>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</si>
  <si>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</si>
  <si>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</si>
  <si>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</si>
  <si>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</si>
  <si>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</si>
  <si>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</si>
  <si>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</si>
  <si>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</si>
  <si>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</si>
  <si>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</si>
  <si>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</si>
  <si>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</si>
  <si>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</si>
  <si>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</si>
  <si>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</si>
  <si>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</si>
  <si>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</si>
  <si>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</si>
  <si>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</si>
  <si>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</si>
  <si>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</si>
  <si>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</si>
  <si>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</si>
  <si>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</si>
  <si>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</si>
  <si>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</si>
  <si>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</si>
  <si>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</si>
  <si>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</si>
  <si>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</si>
  <si>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</si>
  <si>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</si>
  <si>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</si>
  <si>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</si>
  <si>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</si>
  <si>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</si>
  <si>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</si>
  <si>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</si>
  <si>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</si>
  <si>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</si>
  <si>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</si>
  <si>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</si>
  <si>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</si>
  <si>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</si>
  <si>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</si>
  <si>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</si>
  <si>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</si>
  <si>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</si>
  <si>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</si>
  <si>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</si>
  <si>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</si>
  <si>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</si>
  <si>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</si>
  <si>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</si>
  <si>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</si>
  <si>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</si>
  <si>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</si>
  <si>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</si>
  <si>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</si>
  <si>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</si>
  <si>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</si>
  <si>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</si>
  <si>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</si>
  <si>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</si>
  <si>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</si>
  <si>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</si>
  <si>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</si>
  <si>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</si>
  <si>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</si>
  <si>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</si>
  <si>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</si>
  <si>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</si>
  <si>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</si>
  <si>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</si>
  <si>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</si>
  <si>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</si>
  <si>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</si>
  <si>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</si>
  <si>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</si>
  <si>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</si>
  <si>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</si>
  <si>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</si>
  <si>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</si>
  <si>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</si>
  <si>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</si>
  <si>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</si>
  <si>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</si>
  <si>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</si>
  <si>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</si>
  <si>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</si>
  <si>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</si>
  <si>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</si>
  <si>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</si>
  <si>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</si>
  <si>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</si>
  <si>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</si>
  <si>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</si>
  <si>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</si>
  <si>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</si>
  <si>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</si>
  <si>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</si>
  <si>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</si>
  <si>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</si>
  <si>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</si>
  <si>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</si>
  <si>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</si>
  <si>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</si>
  <si>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</si>
  <si>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</si>
  <si>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</si>
  <si>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</si>
  <si>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</si>
  <si>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</si>
  <si>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</si>
  <si>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</si>
  <si>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</si>
  <si>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</si>
  <si>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</si>
  <si>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</si>
  <si>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</si>
  <si>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</si>
  <si>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</si>
  <si>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</si>
  <si>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</si>
  <si>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</si>
  <si>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</si>
  <si>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</si>
  <si>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</si>
  <si>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</si>
  <si>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</si>
  <si>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</si>
  <si>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</si>
  <si>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</si>
  <si>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</si>
  <si>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</si>
  <si>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</si>
  <si>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</si>
  <si>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</si>
  <si>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</si>
  <si>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</si>
  <si>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</si>
  <si>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</si>
  <si>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</si>
  <si>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</si>
  <si>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</si>
  <si>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</si>
  <si>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</si>
  <si>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</si>
  <si>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</si>
  <si>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</si>
  <si>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</si>
  <si>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</si>
  <si>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</si>
  <si>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</si>
  <si>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</si>
  <si>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</si>
  <si>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</si>
  <si>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</si>
  <si>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</si>
  <si>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</si>
  <si>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</si>
  <si>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</si>
  <si>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</si>
  <si>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</si>
  <si>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</si>
  <si>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</si>
  <si>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</si>
  <si>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</si>
  <si>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</si>
  <si>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</si>
  <si>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</si>
  <si>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</si>
  <si>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</si>
  <si>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</si>
  <si>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</si>
  <si>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</si>
  <si>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</si>
  <si>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</si>
  <si>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</si>
  <si>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</si>
  <si>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</si>
  <si>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</si>
  <si>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</si>
  <si>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</si>
  <si>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</si>
  <si>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</si>
  <si>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</si>
  <si>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</si>
  <si>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</si>
  <si>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</si>
  <si>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</si>
  <si>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</si>
  <si>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</si>
  <si>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</si>
  <si>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</si>
  <si>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</si>
  <si>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</si>
  <si>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</si>
  <si>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</si>
  <si>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</si>
  <si>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</si>
  <si>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</si>
  <si>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</si>
  <si>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</si>
  <si>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</si>
  <si>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</si>
  <si>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</si>
  <si>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</si>
  <si>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</si>
  <si>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</si>
  <si>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</si>
  <si>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</si>
  <si>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</si>
  <si>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</si>
  <si>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</si>
  <si>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</si>
  <si>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</si>
  <si>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</si>
  <si>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</si>
  <si>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</si>
  <si>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</si>
  <si>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</si>
  <si>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</si>
  <si>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</si>
  <si>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</si>
  <si>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</si>
  <si>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</si>
  <si>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</si>
  <si>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</si>
  <si>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</si>
  <si>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</si>
  <si>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</si>
  <si>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</si>
  <si>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</si>
  <si>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</si>
  <si>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</si>
  <si>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</si>
  <si>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</si>
  <si>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</si>
  <si>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</si>
  <si>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</si>
  <si>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</si>
  <si>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</si>
  <si>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</si>
  <si>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</si>
  <si>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</si>
  <si>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</si>
  <si>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</si>
  <si>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</si>
  <si>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</si>
  <si>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</si>
  <si>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</si>
  <si>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</si>
  <si>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</si>
  <si>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</si>
  <si>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</si>
  <si>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</si>
  <si>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</si>
  <si>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</si>
  <si>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</si>
  <si>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</si>
  <si>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</si>
  <si>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</si>
  <si>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</si>
  <si>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</si>
  <si>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</si>
  <si>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</si>
  <si>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</si>
  <si>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</si>
  <si>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</si>
  <si>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</si>
  <si>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</si>
  <si>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</si>
  <si>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</si>
  <si>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</si>
  <si>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</si>
  <si>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</si>
  <si>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</si>
  <si>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</si>
  <si>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</si>
  <si>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</si>
  <si>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</si>
  <si>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</si>
  <si>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</si>
  <si>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</si>
  <si>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</si>
  <si>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</si>
  <si>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</si>
  <si>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</si>
  <si>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</si>
  <si>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</si>
  <si>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</si>
  <si>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</si>
  <si>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</si>
  <si>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</si>
  <si>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</si>
  <si>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</si>
  <si>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</si>
  <si>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</si>
  <si>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</si>
  <si>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</si>
  <si>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</si>
  <si>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</si>
  <si>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</si>
  <si>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</si>
  <si>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</si>
  <si>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</si>
  <si>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</si>
  <si>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</si>
  <si>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</si>
  <si>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</si>
  <si>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</si>
  <si>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</si>
  <si>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</si>
  <si>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</si>
  <si>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</si>
  <si>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</si>
  <si>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</si>
  <si>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</si>
  <si>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</si>
  <si>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</si>
  <si>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</si>
  <si>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</si>
  <si>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</si>
  <si>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</si>
  <si>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</si>
  <si>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</si>
  <si>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</si>
  <si>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</si>
  <si>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</si>
  <si>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</si>
  <si>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</si>
  <si>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</si>
  <si>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</si>
  <si>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</si>
  <si>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</si>
  <si>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</si>
  <si>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</si>
  <si>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</si>
  <si>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</si>
  <si>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</si>
  <si>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</si>
  <si>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</si>
  <si>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</si>
  <si>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</si>
  <si>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</si>
  <si>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</si>
  <si>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</si>
  <si>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</si>
  <si>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</si>
  <si>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</si>
  <si>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</si>
  <si>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</si>
  <si>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</si>
  <si>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</si>
  <si>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</si>
  <si>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</si>
  <si>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</si>
  <si>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</si>
  <si>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</si>
  <si>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</si>
  <si>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</si>
  <si>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</si>
  <si>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</si>
  <si>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</si>
  <si>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</si>
  <si>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</si>
  <si>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</si>
  <si>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</si>
  <si>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</si>
  <si>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</si>
  <si>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</si>
  <si>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</si>
  <si>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</si>
  <si>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</si>
  <si>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</si>
  <si>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</si>
  <si>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</si>
  <si>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</si>
  <si>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</si>
  <si>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</si>
  <si>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</si>
  <si>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</si>
  <si>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</si>
  <si>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</si>
  <si>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</si>
  <si>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</si>
  <si>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</si>
  <si>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</si>
  <si>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</si>
  <si>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</si>
  <si>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</si>
  <si>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</si>
  <si>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</si>
  <si>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</si>
  <si>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</si>
  <si>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</si>
  <si>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</si>
  <si>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</si>
  <si>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</si>
  <si>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</si>
  <si>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</si>
  <si>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</si>
  <si>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</si>
  <si>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</si>
  <si>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</si>
  <si>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</si>
  <si>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</si>
  <si>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</si>
  <si>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</si>
  <si>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</si>
  <si>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</si>
  <si>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</si>
  <si>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</si>
  <si>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</si>
  <si>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</si>
  <si>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</si>
  <si>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</si>
  <si>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</si>
  <si>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</si>
  <si>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</si>
  <si>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</si>
  <si>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</si>
  <si>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</si>
  <si>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</si>
  <si>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</si>
  <si>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</si>
  <si>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</si>
  <si>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</si>
  <si>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</si>
  <si>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</si>
  <si>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</si>
  <si>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</si>
  <si>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</si>
  <si>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</si>
  <si>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</si>
  <si>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</si>
  <si>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</si>
  <si>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</si>
  <si>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</si>
  <si>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</si>
  <si>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</si>
  <si>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</si>
  <si>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</si>
  <si>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</si>
  <si>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</si>
  <si>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</si>
  <si>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</si>
  <si>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</si>
  <si>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</si>
  <si>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</si>
  <si>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</si>
  <si>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</si>
  <si>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</si>
  <si>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</si>
  <si>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</si>
  <si>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</si>
  <si>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</si>
  <si>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</si>
  <si>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</si>
  <si>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</si>
  <si>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</si>
  <si>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</si>
  <si>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</si>
  <si>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</si>
  <si>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</si>
  <si>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</si>
  <si>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</si>
  <si>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</si>
  <si>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</si>
  <si>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</si>
  <si>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</si>
  <si>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</si>
  <si>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</si>
  <si>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</si>
  <si>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</si>
  <si>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</si>
  <si>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</si>
  <si>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</si>
  <si>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</si>
  <si>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</si>
  <si>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</si>
  <si>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</si>
  <si>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</si>
  <si>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</si>
  <si>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</si>
  <si>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</si>
  <si>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</si>
  <si>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</si>
  <si>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</si>
  <si>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</si>
  <si>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</si>
  <si>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</si>
  <si>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</si>
  <si>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</si>
  <si>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</si>
  <si>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</si>
  <si>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</si>
  <si>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</si>
  <si>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</si>
  <si>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</si>
  <si>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</si>
  <si>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</si>
  <si>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</si>
  <si>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</si>
  <si>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</si>
  <si>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</si>
  <si>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</si>
  <si>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</si>
  <si>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</si>
  <si>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</si>
  <si>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</si>
  <si>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</si>
  <si>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</si>
  <si>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</si>
  <si>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</si>
  <si>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</si>
  <si>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</si>
  <si>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</si>
  <si>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</si>
  <si>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</si>
  <si>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</si>
  <si>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</si>
  <si>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</si>
  <si>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</si>
  <si>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</si>
  <si>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</si>
  <si>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</si>
  <si>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</si>
  <si>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</si>
  <si>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</si>
  <si>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</si>
  <si>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</si>
  <si>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</si>
  <si>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</si>
  <si>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</si>
  <si>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</si>
  <si>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</si>
  <si>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</si>
  <si>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</si>
  <si>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</si>
  <si>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</si>
  <si>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</si>
  <si>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</si>
  <si>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</si>
  <si>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</si>
  <si>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</si>
  <si>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</si>
  <si>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</si>
  <si>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</si>
  <si>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</si>
  <si>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</si>
  <si>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</si>
  <si>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</si>
  <si>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</si>
  <si>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</si>
  <si>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</si>
  <si>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</si>
  <si>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</si>
  <si>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</si>
  <si>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</si>
  <si>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</si>
  <si>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</si>
  <si>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</si>
  <si>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</si>
  <si>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</si>
  <si>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</si>
  <si>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</si>
  <si>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</si>
  <si>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</si>
  <si>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</si>
  <si>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</si>
  <si>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</si>
  <si>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</si>
  <si>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</si>
  <si>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</si>
  <si>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</si>
  <si>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</si>
  <si>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</si>
  <si>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</si>
  <si>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</si>
  <si>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</si>
  <si>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</si>
  <si>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</si>
  <si>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</si>
  <si>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</si>
  <si>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</si>
  <si>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</si>
  <si>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</si>
  <si>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</si>
  <si>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</si>
  <si>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</si>
  <si>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</si>
  <si>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</si>
  <si>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</si>
  <si>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</si>
  <si>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</si>
  <si>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</si>
  <si>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</si>
  <si>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</si>
  <si>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</si>
  <si>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</si>
  <si>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</si>
  <si>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</si>
  <si>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</si>
  <si>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</si>
  <si>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</si>
  <si>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</si>
  <si>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</si>
  <si>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</si>
  <si>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</si>
  <si>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</si>
  <si>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</si>
  <si>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</si>
  <si>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</si>
  <si>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</si>
  <si>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</si>
  <si>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</si>
  <si>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</si>
  <si>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</si>
  <si>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</si>
  <si>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</si>
  <si>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</si>
  <si>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</si>
  <si>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</si>
  <si>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</si>
  <si>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</si>
  <si>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</si>
  <si>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</si>
  <si>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</si>
  <si>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</si>
  <si>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</si>
  <si>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</si>
  <si>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</si>
  <si>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</si>
  <si>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</si>
  <si>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</si>
  <si>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</si>
  <si>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</si>
  <si>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</si>
  <si>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</si>
  <si>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</si>
  <si>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</si>
  <si>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</si>
  <si>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</si>
  <si>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</si>
  <si>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</si>
  <si>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</si>
  <si>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</si>
  <si>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</si>
  <si>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</si>
  <si>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</si>
  <si>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</si>
  <si>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</si>
  <si>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</si>
  <si>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</si>
  <si>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</si>
  <si>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</si>
  <si>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</si>
  <si>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</si>
  <si>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</si>
  <si>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</si>
  <si>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</si>
  <si>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</si>
  <si>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</si>
  <si>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</si>
  <si>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</si>
  <si>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</si>
  <si>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</si>
  <si>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</si>
  <si>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</si>
  <si>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</si>
  <si>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</si>
  <si>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</si>
  <si>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</si>
  <si>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</si>
  <si>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</si>
  <si>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</si>
  <si>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</si>
  <si>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</si>
  <si>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</si>
  <si>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</si>
  <si>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</si>
  <si>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</si>
  <si>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</si>
  <si>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</si>
  <si>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</si>
  <si>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</si>
  <si>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</si>
  <si>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</si>
  <si>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</si>
  <si>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</si>
  <si>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</si>
  <si>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</si>
  <si>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</si>
  <si>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</si>
  <si>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</si>
  <si>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</si>
  <si>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</si>
  <si>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</si>
  <si>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</si>
  <si>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</si>
  <si>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</si>
  <si>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</si>
  <si>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</si>
  <si>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</si>
  <si>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</si>
  <si>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</si>
  <si>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</si>
  <si>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</si>
  <si>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</si>
  <si>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</si>
  <si>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</si>
  <si>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</si>
  <si>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</si>
  <si>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</si>
  <si>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</si>
  <si>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</si>
  <si>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</si>
  <si>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</si>
  <si>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</si>
  <si>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</si>
  <si>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</si>
  <si>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</si>
  <si>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</si>
  <si>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</si>
  <si>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</si>
  <si>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</si>
  <si>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</si>
  <si>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</si>
  <si>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</si>
  <si>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</si>
  <si>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</si>
  <si>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</si>
  <si>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</si>
  <si>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</si>
  <si>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</si>
  <si>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</si>
  <si>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</si>
  <si>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</si>
  <si>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</si>
  <si>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</si>
  <si>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</si>
  <si>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</si>
  <si>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</si>
  <si>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</si>
  <si>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</si>
  <si>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</si>
  <si>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</si>
  <si>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</si>
  <si>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</si>
  <si>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</si>
  <si>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</si>
  <si>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</si>
  <si>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</si>
  <si>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</si>
  <si>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</si>
  <si>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</si>
  <si>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</si>
  <si>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</si>
  <si>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</si>
  <si>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</si>
  <si>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</si>
  <si>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</si>
  <si>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</si>
  <si>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</si>
  <si>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</si>
  <si>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</si>
  <si>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</si>
  <si>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</si>
  <si>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</si>
  <si>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</si>
  <si>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</si>
  <si>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</si>
  <si>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</si>
  <si>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</si>
  <si>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</si>
  <si>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</si>
  <si>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</si>
  <si>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</si>
  <si>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</si>
  <si>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</si>
  <si>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</si>
  <si>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</si>
  <si>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</si>
  <si>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</si>
  <si>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</si>
  <si>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</si>
  <si>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</si>
  <si>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</si>
  <si>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</si>
  <si>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</si>
  <si>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</si>
  <si>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</si>
  <si>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</si>
  <si>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</si>
  <si>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</si>
  <si>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</si>
  <si>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</si>
  <si>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</si>
  <si>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</si>
  <si>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</si>
  <si>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</si>
  <si>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</si>
  <si>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</si>
  <si>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</si>
  <si>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</si>
  <si>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</si>
  <si>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</si>
  <si>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</si>
  <si>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</si>
  <si>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</si>
  <si>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</si>
  <si>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</si>
  <si>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</si>
  <si>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</si>
  <si>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</si>
  <si>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</si>
  <si>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</si>
  <si>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</si>
  <si>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</si>
  <si>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</si>
  <si>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</si>
  <si>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</si>
  <si>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</si>
  <si>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</si>
  <si>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</si>
  <si>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</si>
  <si>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</si>
  <si>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</si>
  <si>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</si>
  <si>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</si>
  <si>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</si>
  <si>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</si>
  <si>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</si>
  <si>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</si>
  <si>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</si>
  <si>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</si>
  <si>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</si>
  <si>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</si>
  <si>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</si>
  <si>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</si>
  <si>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</si>
  <si>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</si>
  <si>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</si>
  <si>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</si>
  <si>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</si>
  <si>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</si>
  <si>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</si>
  <si>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</si>
  <si>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</si>
  <si>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</si>
  <si>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</si>
  <si>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</si>
  <si>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</si>
  <si>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</si>
  <si>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</si>
  <si>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</si>
  <si>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</si>
  <si>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</si>
  <si>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</si>
  <si>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</si>
  <si>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</si>
  <si>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</si>
  <si>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</si>
  <si>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</si>
  <si>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</si>
  <si>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</si>
  <si>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</si>
  <si>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</si>
  <si>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</si>
  <si>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</si>
  <si>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</si>
  <si>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</si>
  <si>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</si>
  <si>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</si>
  <si>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</si>
  <si>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</si>
  <si>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</si>
  <si>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</si>
  <si>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</si>
  <si>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</si>
  <si>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</si>
  <si>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</si>
  <si>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</si>
  <si>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</si>
  <si>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</si>
  <si>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</si>
  <si>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</si>
  <si>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</si>
  <si>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</si>
  <si>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</si>
  <si>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</si>
  <si>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</si>
  <si>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</si>
  <si>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</si>
  <si>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</si>
  <si>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</si>
  <si>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</si>
  <si>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</si>
  <si>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</si>
  <si>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</si>
  <si>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</si>
  <si>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</si>
  <si>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</si>
  <si>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</si>
  <si>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</si>
  <si>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</si>
  <si>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</si>
  <si>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</si>
  <si>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</si>
  <si>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</si>
  <si>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</si>
  <si>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</si>
  <si>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</si>
  <si>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</si>
  <si>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</si>
  <si>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</si>
  <si>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</si>
  <si>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</si>
  <si>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</si>
  <si>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</si>
  <si>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</si>
  <si>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</si>
  <si>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</si>
  <si>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</si>
  <si>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</si>
  <si>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</si>
  <si>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</si>
  <si>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</si>
  <si>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</si>
  <si>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</si>
  <si>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</si>
  <si>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</si>
  <si>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</si>
  <si>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</si>
  <si>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</si>
  <si>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</si>
  <si>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</si>
  <si>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</si>
  <si>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</si>
  <si>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</si>
  <si>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</si>
  <si>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</si>
  <si>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</si>
  <si>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</si>
  <si>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</si>
  <si>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</si>
  <si>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</si>
  <si>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</si>
  <si>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</si>
  <si>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</si>
  <si>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</si>
  <si>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</si>
  <si>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</si>
  <si>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</si>
  <si>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</si>
  <si>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</si>
  <si>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</si>
  <si>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</si>
  <si>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</si>
  <si>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</si>
  <si>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</si>
  <si>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</si>
  <si>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</si>
  <si>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</si>
  <si>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</si>
  <si>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</si>
  <si>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</si>
  <si>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</si>
  <si>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</si>
  <si>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</si>
  <si>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</si>
  <si>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</si>
  <si>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</si>
  <si>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</si>
  <si>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</si>
  <si>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</si>
  <si>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</si>
  <si>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</si>
  <si>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</si>
  <si>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</si>
  <si>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</si>
  <si>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</si>
  <si>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</si>
  <si>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</si>
  <si>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</si>
  <si>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</si>
  <si>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</si>
  <si>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</si>
  <si>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</si>
  <si>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</si>
  <si>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</si>
  <si>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</si>
  <si>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</si>
  <si>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</si>
  <si>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</si>
  <si>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</si>
  <si>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</si>
  <si>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</si>
  <si>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</si>
  <si>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</si>
  <si>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</si>
  <si>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</si>
  <si>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</si>
  <si>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</si>
  <si>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</si>
  <si>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</si>
  <si>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</si>
  <si>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</si>
  <si>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</si>
  <si>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</si>
  <si>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</si>
  <si>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</si>
  <si>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</si>
  <si>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</si>
  <si>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</si>
  <si>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</si>
  <si>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</si>
  <si>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</si>
  <si>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</si>
  <si>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</si>
  <si>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</si>
  <si>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</si>
  <si>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</si>
  <si>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</si>
  <si>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</si>
  <si>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</si>
  <si>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</si>
  <si>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</si>
  <si>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</si>
  <si>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</si>
  <si>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</si>
  <si>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</si>
  <si>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</si>
  <si>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</si>
  <si>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</si>
  <si>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</si>
  <si>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</si>
  <si>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</si>
  <si>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</si>
  <si>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</si>
  <si>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</si>
  <si>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</si>
  <si>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</si>
  <si>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</si>
  <si>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</si>
  <si>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</si>
  <si>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</si>
  <si>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</si>
  <si>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</si>
  <si>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</si>
  <si>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</si>
  <si>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</si>
  <si>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</si>
  <si>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</si>
  <si>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</si>
  <si>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</si>
  <si>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</si>
  <si>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</si>
  <si>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</si>
  <si>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</si>
  <si>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</si>
  <si>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</si>
  <si>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</si>
  <si>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</si>
  <si>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</si>
  <si>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</si>
  <si>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</si>
  <si>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</si>
  <si>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</si>
  <si>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</si>
  <si>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</si>
  <si>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</si>
  <si>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</si>
  <si>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</si>
  <si>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</si>
  <si>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</si>
  <si>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</si>
  <si>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</si>
  <si>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</si>
  <si>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</si>
  <si>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</si>
  <si>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</si>
  <si>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</si>
  <si>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</si>
  <si>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</si>
  <si>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</si>
  <si>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</si>
  <si>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</si>
  <si>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</si>
  <si>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</si>
  <si>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</si>
  <si>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</si>
  <si>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</si>
  <si>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</si>
  <si>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</si>
  <si>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</si>
  <si>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</si>
  <si>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</si>
  <si>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</si>
  <si>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</si>
  <si>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</si>
  <si>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</si>
  <si>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</si>
  <si>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</si>
  <si>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</si>
  <si>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</si>
  <si>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</si>
  <si>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</si>
  <si>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</si>
  <si>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</si>
  <si>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</si>
  <si>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</si>
  <si>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</si>
  <si>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</si>
  <si>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</si>
  <si>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</si>
  <si>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</si>
  <si>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</si>
  <si>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</si>
  <si>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</si>
  <si>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</si>
  <si>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</si>
  <si>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</si>
  <si>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</si>
  <si>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</si>
  <si>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</si>
  <si>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</si>
  <si>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</si>
  <si>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</si>
  <si>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</si>
  <si>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</si>
  <si>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</si>
  <si>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</si>
  <si>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</si>
  <si>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</si>
  <si>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</si>
  <si>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</si>
  <si>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</si>
  <si>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</si>
  <si>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</si>
  <si>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</si>
  <si>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</si>
  <si>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</si>
  <si>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</si>
  <si>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</si>
  <si>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</si>
  <si>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</si>
  <si>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</si>
  <si>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</si>
  <si>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</si>
  <si>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</si>
  <si>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</si>
  <si>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</si>
  <si>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</si>
  <si>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</si>
  <si>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</si>
  <si>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</si>
  <si>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</si>
  <si>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</si>
  <si>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</si>
  <si>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</si>
  <si>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</si>
  <si>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</si>
  <si>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</si>
  <si>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</si>
  <si>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</si>
  <si>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</si>
  <si>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</si>
  <si>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</si>
  <si>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</si>
  <si>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</si>
  <si>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</si>
  <si>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</si>
  <si>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</si>
  <si>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</si>
  <si>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</si>
  <si>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</si>
  <si>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</si>
  <si>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</si>
  <si>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</si>
  <si>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</si>
  <si>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</si>
  <si>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</si>
  <si>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</si>
  <si>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</si>
  <si>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</si>
  <si>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</si>
  <si>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</si>
  <si>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</si>
  <si>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</si>
  <si>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</si>
  <si>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</si>
  <si>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</si>
  <si>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</si>
  <si>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</si>
  <si>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</si>
  <si>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</si>
  <si>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</si>
  <si>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</si>
  <si>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</si>
  <si>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</si>
  <si>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</si>
  <si>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</si>
  <si>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</si>
  <si>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</si>
  <si>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</si>
  <si>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</si>
  <si>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</si>
  <si>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</si>
  <si>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</si>
  <si>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</si>
  <si>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</si>
  <si>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</si>
  <si>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</si>
  <si>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</si>
  <si>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</si>
  <si>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</si>
  <si>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</si>
  <si>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</si>
  <si>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</si>
  <si>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</si>
  <si>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</si>
  <si>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</si>
  <si>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</si>
  <si>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</si>
  <si>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</si>
  <si>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</si>
  <si>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</si>
  <si>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</si>
  <si>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</si>
  <si>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</si>
  <si>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</si>
  <si>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</si>
  <si>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</si>
  <si>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</si>
  <si>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</si>
  <si>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</si>
  <si>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</si>
  <si>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</si>
  <si>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</si>
  <si>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</si>
  <si>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</si>
  <si>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</si>
  <si>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</si>
  <si>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</si>
  <si>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</si>
  <si>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</si>
  <si>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</si>
  <si>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</si>
  <si>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</si>
  <si>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</si>
  <si>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</si>
  <si>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</si>
  <si>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</si>
  <si>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</si>
  <si>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</si>
  <si>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</si>
  <si>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</si>
  <si>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</si>
  <si>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</si>
  <si>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</si>
  <si>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</si>
  <si>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</si>
  <si>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</si>
  <si>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</si>
  <si>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</si>
  <si>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</si>
  <si>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</si>
  <si>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</si>
  <si>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</si>
  <si>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</si>
  <si>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</si>
  <si>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</si>
  <si>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</si>
  <si>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</si>
  <si>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</si>
  <si>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</si>
  <si>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</si>
  <si>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</si>
  <si>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</si>
  <si>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</si>
  <si>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</si>
  <si>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</si>
  <si>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</si>
  <si>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</si>
  <si>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</si>
  <si>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</si>
  <si>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</si>
  <si>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</si>
  <si>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</si>
  <si>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</si>
  <si>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</si>
  <si>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</si>
  <si>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</si>
  <si>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</si>
  <si>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</si>
  <si>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</si>
  <si>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</si>
  <si>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</si>
  <si>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</si>
  <si>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</si>
  <si>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</si>
  <si>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</si>
  <si>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</si>
  <si>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</si>
  <si>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</si>
  <si>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</si>
  <si>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</si>
  <si>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</si>
  <si>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</si>
  <si>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</si>
  <si>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</si>
  <si>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</si>
  <si>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</si>
  <si>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</si>
  <si>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</si>
  <si>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</si>
  <si>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</si>
  <si>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</si>
  <si>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</si>
  <si>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</si>
  <si>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</si>
  <si>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</si>
  <si>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</si>
  <si>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</si>
  <si>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</si>
  <si>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</si>
  <si>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</si>
  <si>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</si>
  <si>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</si>
  <si>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</si>
  <si>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</si>
  <si>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</si>
  <si>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</si>
  <si>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</si>
  <si>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</si>
  <si>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</si>
  <si>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</si>
  <si>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</si>
  <si>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</si>
  <si>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</si>
  <si>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</si>
  <si>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</si>
  <si>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</si>
  <si>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</si>
  <si>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</si>
  <si>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</si>
  <si>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</si>
  <si>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</si>
  <si>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</si>
  <si>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</si>
  <si>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</si>
  <si>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</si>
  <si>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</si>
  <si>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</si>
  <si>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</si>
  <si>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</si>
  <si>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</si>
  <si>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</si>
  <si>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</si>
  <si>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</si>
  <si>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</si>
  <si>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</si>
  <si>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</si>
  <si>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</si>
  <si>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</si>
  <si>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</si>
  <si>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</si>
  <si>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</si>
  <si>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</si>
  <si>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</si>
  <si>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</si>
  <si>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</si>
  <si>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</si>
  <si>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</si>
  <si>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</si>
  <si>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</si>
  <si>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</si>
  <si>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</si>
  <si>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</si>
  <si>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</si>
  <si>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</si>
  <si>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</si>
  <si>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</si>
  <si>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</si>
  <si>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</si>
  <si>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</si>
  <si>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</si>
  <si>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</si>
  <si>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</si>
  <si>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</si>
  <si>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</si>
  <si>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</si>
  <si>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</si>
  <si>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</si>
  <si>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</si>
  <si>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</si>
  <si>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</si>
  <si>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</si>
  <si>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</si>
  <si>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</si>
  <si>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</si>
  <si>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</si>
  <si>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</si>
  <si>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</si>
  <si>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</si>
  <si>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</si>
  <si>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</si>
  <si>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</si>
  <si>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</si>
  <si>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</si>
  <si>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</si>
  <si>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</si>
  <si>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</si>
  <si>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</si>
  <si>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</si>
  <si>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</si>
  <si>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</si>
  <si>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</si>
  <si>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</si>
  <si>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</si>
  <si>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</si>
  <si>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</si>
  <si>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</si>
  <si>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</si>
  <si>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</si>
  <si>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</si>
  <si>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</si>
  <si>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</si>
  <si>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</si>
  <si>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</si>
  <si>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</si>
  <si>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</si>
  <si>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</si>
  <si>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</si>
  <si>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</si>
  <si>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</si>
  <si>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</si>
  <si>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</si>
  <si>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</si>
  <si>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</si>
  <si>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</si>
  <si>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</si>
  <si>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</si>
  <si>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</si>
  <si>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</si>
  <si>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</si>
  <si>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</si>
  <si>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</si>
  <si>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</si>
  <si>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</si>
  <si>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</si>
  <si>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</si>
  <si>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</si>
  <si>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</si>
  <si>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</si>
  <si>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</si>
  <si>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</si>
  <si>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</si>
  <si>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</si>
  <si>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</si>
  <si>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</si>
  <si>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</si>
  <si>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</si>
  <si>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</si>
  <si>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</si>
  <si>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</si>
  <si>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</si>
  <si>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</si>
  <si>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</si>
  <si>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</si>
  <si>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</si>
  <si>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</si>
  <si>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</si>
  <si>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</si>
  <si>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</si>
  <si>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</si>
  <si>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</si>
  <si>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</si>
  <si>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</si>
  <si>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</si>
  <si>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</si>
  <si>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</si>
  <si>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</si>
  <si>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</si>
  <si>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</si>
  <si>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</si>
  <si>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</si>
  <si>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</si>
  <si>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</si>
  <si>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</si>
  <si>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</si>
  <si>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</si>
  <si>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</si>
  <si>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</si>
  <si>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</si>
  <si>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</si>
  <si>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</si>
  <si>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</si>
  <si>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</si>
  <si>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</si>
  <si>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</si>
  <si>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</si>
  <si>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</si>
  <si>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</si>
  <si>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</si>
  <si>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</si>
  <si>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</si>
  <si>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</si>
  <si>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</si>
  <si>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</si>
  <si>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</si>
  <si>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</si>
  <si>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</si>
  <si>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</si>
  <si>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</si>
  <si>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</si>
  <si>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</si>
  <si>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</si>
  <si>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</si>
  <si>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</si>
  <si>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</si>
  <si>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</si>
  <si>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</si>
  <si>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</si>
  <si>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</si>
  <si>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</si>
  <si>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</si>
  <si>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</si>
  <si>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</si>
  <si>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</si>
  <si>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</si>
  <si>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</si>
  <si>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</si>
  <si>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</si>
  <si>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</si>
  <si>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</si>
  <si>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</si>
  <si>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</si>
  <si>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</si>
  <si>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</si>
  <si>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</si>
  <si>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</si>
  <si>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</si>
  <si>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</si>
  <si>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</si>
  <si>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</si>
  <si>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</si>
  <si>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</si>
  <si>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</si>
  <si>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</si>
  <si>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</si>
  <si>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</si>
  <si>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</si>
  <si>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</si>
  <si>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</si>
  <si>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</si>
  <si>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</si>
  <si>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</si>
  <si>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</si>
  <si>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</si>
  <si>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</si>
  <si>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</si>
  <si>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</si>
  <si>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</si>
  <si>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</si>
  <si>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</si>
  <si>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</si>
  <si>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</si>
  <si>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</si>
  <si>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</si>
  <si>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</si>
  <si>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</si>
  <si>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</si>
  <si>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</si>
  <si>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</si>
  <si>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</si>
  <si>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</si>
  <si>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</si>
  <si>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</si>
  <si>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</si>
  <si>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</si>
  <si>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</si>
  <si>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</si>
  <si>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</si>
  <si>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</si>
  <si>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</si>
  <si>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</si>
  <si>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</si>
  <si>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</si>
  <si>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</si>
  <si>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</si>
  <si>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</si>
  <si>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</si>
  <si>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</si>
  <si>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</si>
  <si>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</si>
  <si>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</si>
  <si>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</si>
  <si>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</si>
  <si>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</si>
  <si>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</si>
  <si>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</si>
  <si>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</si>
  <si>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</si>
  <si>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</si>
  <si>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</si>
  <si>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</si>
  <si>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</si>
  <si>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</si>
  <si>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</si>
  <si>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</si>
  <si>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</si>
  <si>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</si>
  <si>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</si>
  <si>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</si>
  <si>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</si>
  <si>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</si>
  <si>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</si>
  <si>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</si>
  <si>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</si>
  <si>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</si>
  <si>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</si>
  <si>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</si>
  <si>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</si>
  <si>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</si>
  <si>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</si>
  <si>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</si>
  <si>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</si>
  <si>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</si>
  <si>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</si>
  <si>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</si>
  <si>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</si>
  <si>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</si>
  <si>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</si>
  <si>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</si>
  <si>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</si>
  <si>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</si>
  <si>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</si>
  <si>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</si>
  <si>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</si>
  <si>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</si>
  <si>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</si>
  <si>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</si>
  <si>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</si>
  <si>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</si>
  <si>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</si>
  <si>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</si>
  <si>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</si>
  <si>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</si>
  <si>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</si>
  <si>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</si>
  <si>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</si>
  <si>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</si>
  <si>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</si>
  <si>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</si>
  <si>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</si>
  <si>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</si>
  <si>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</si>
  <si>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</si>
  <si>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</si>
  <si>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</si>
  <si>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</si>
  <si>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</si>
  <si>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</si>
  <si>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</si>
  <si>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</si>
  <si>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</si>
  <si>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</si>
  <si>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</si>
  <si>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</si>
  <si>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</si>
  <si>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</si>
  <si>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</si>
  <si>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</si>
  <si>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</si>
  <si>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</si>
  <si>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</si>
  <si>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</si>
  <si>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</si>
  <si>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</si>
  <si>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</si>
  <si>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</si>
  <si>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</si>
  <si>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</si>
  <si>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</si>
  <si>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</si>
  <si>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</si>
  <si>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</si>
  <si>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</si>
  <si>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</si>
  <si>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</si>
  <si>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</si>
  <si>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</si>
  <si>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</si>
  <si>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</si>
  <si>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</si>
  <si>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</si>
  <si>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</si>
  <si>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</si>
  <si>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</si>
  <si>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</si>
  <si>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</si>
  <si>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</si>
  <si>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</si>
  <si>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</si>
  <si>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</si>
  <si>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</si>
  <si>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</si>
  <si>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</si>
  <si>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</si>
  <si>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</si>
  <si>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</si>
  <si>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</si>
  <si>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</si>
  <si>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</si>
  <si>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</si>
  <si>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</si>
  <si>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</si>
  <si>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</si>
  <si>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</si>
  <si>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</si>
  <si>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</si>
  <si>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</si>
  <si>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</si>
  <si>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</si>
  <si>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</si>
  <si>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</si>
  <si>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</si>
  <si>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</si>
  <si>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</si>
  <si>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</si>
  <si>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</si>
  <si>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</si>
  <si>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</si>
  <si>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</si>
  <si>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</si>
  <si>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</si>
  <si>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</si>
  <si>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</si>
  <si>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</si>
  <si>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</si>
  <si>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</si>
  <si>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</si>
  <si>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</si>
  <si>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</si>
  <si>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</si>
  <si>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</si>
  <si>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</si>
  <si>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</si>
  <si>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</si>
  <si>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</si>
  <si>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</si>
  <si>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</si>
  <si>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</si>
  <si>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</si>
  <si>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</si>
  <si>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</si>
  <si>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</si>
  <si>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</si>
  <si>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</si>
  <si>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</si>
  <si>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</si>
  <si>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</si>
  <si>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</si>
  <si>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</si>
  <si>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</si>
  <si>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</si>
  <si>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</si>
  <si>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</si>
  <si>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</si>
  <si>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</si>
  <si>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</si>
  <si>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</si>
  <si>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</si>
  <si>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</si>
  <si>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</si>
  <si>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</si>
  <si>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</si>
  <si>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</si>
  <si>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</si>
  <si>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</si>
  <si>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</si>
  <si>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</si>
  <si>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</si>
  <si>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</si>
  <si>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</si>
  <si>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</si>
  <si>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</si>
  <si>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</si>
  <si>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</si>
  <si>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</si>
  <si>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</si>
  <si>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</si>
  <si>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</si>
  <si>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</si>
  <si>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</si>
  <si>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</si>
  <si>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</si>
  <si>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</si>
  <si>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</si>
  <si>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</si>
  <si>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</si>
  <si>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</si>
  <si>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</si>
  <si>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</si>
  <si>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</si>
  <si>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</si>
  <si>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</si>
  <si>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</si>
  <si>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</si>
  <si>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</si>
  <si>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</si>
  <si>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</si>
  <si>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</si>
  <si>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</si>
  <si>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</si>
  <si>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</si>
  <si>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</si>
  <si>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</si>
  <si>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</si>
  <si>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</si>
  <si>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</si>
  <si>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</si>
  <si>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</si>
  <si>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</si>
  <si>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</si>
  <si>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</si>
  <si>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</si>
  <si>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</si>
  <si>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</si>
  <si>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</si>
  <si>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</si>
  <si>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</si>
  <si>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</si>
  <si>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</si>
  <si>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</si>
  <si>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</si>
  <si>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</si>
  <si>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</si>
  <si>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</si>
  <si>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</si>
  <si>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</si>
  <si>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</si>
  <si>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</si>
  <si>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</si>
  <si>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</si>
  <si>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</si>
  <si>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</si>
  <si>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</si>
  <si>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</si>
  <si>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</si>
  <si>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</si>
  <si>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</si>
  <si>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</si>
  <si>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</si>
  <si>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</si>
  <si>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</si>
  <si>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</si>
  <si>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</si>
  <si>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</si>
  <si>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</si>
  <si>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</si>
  <si>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</si>
  <si>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</si>
  <si>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</si>
  <si>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</si>
  <si>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</si>
  <si>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</si>
  <si>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</si>
  <si>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</si>
  <si>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</si>
  <si>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</si>
  <si>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</si>
  <si>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</si>
  <si>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</si>
  <si>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</si>
  <si>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</si>
  <si>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</si>
  <si>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</si>
  <si>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</si>
  <si>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</si>
  <si>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</si>
  <si>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</si>
  <si>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</si>
  <si>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</si>
  <si>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</si>
  <si>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</si>
  <si>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</si>
  <si>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</si>
  <si>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</si>
  <si>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</si>
  <si>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</si>
  <si>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</si>
  <si>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</si>
  <si>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</si>
  <si>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</si>
  <si>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</si>
  <si>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</si>
  <si>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</si>
  <si>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</si>
  <si>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</si>
  <si>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</si>
  <si>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</si>
  <si>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</si>
  <si>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</si>
  <si>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</si>
  <si>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</si>
  <si>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</si>
  <si>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</si>
  <si>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</si>
  <si>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</si>
  <si>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</si>
  <si>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</si>
  <si>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</si>
  <si>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</si>
  <si>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</si>
  <si>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</si>
  <si>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</si>
  <si>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</si>
  <si>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</si>
  <si>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</si>
  <si>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</si>
  <si>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</si>
  <si>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</si>
  <si>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</si>
  <si>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</si>
  <si>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</si>
  <si>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</si>
  <si>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</si>
  <si>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</si>
  <si>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</si>
  <si>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</si>
  <si>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</si>
  <si>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</si>
  <si>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</si>
  <si>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</si>
  <si>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</si>
  <si>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</si>
  <si>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</si>
  <si>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</si>
  <si>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</si>
  <si>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</si>
  <si>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</si>
  <si>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</si>
  <si>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</si>
  <si>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</si>
  <si>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</si>
  <si>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</si>
  <si>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</si>
  <si>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</si>
  <si>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</si>
  <si>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</si>
  <si>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</si>
  <si>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</si>
  <si>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</si>
  <si>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</si>
  <si>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</si>
  <si>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</si>
  <si>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</si>
  <si>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</si>
  <si>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</si>
  <si>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</si>
  <si>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</si>
  <si>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</si>
  <si>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</si>
  <si>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</si>
  <si>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</si>
  <si>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</si>
  <si>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</si>
  <si>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</si>
  <si>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</si>
  <si>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</si>
  <si>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</si>
  <si>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</si>
  <si>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</si>
  <si>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</si>
  <si>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</si>
  <si>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</si>
  <si>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</si>
  <si>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</si>
  <si>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</si>
  <si>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</si>
  <si>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</si>
  <si>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</si>
  <si>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</si>
  <si>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</si>
  <si>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</si>
  <si>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</si>
  <si>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</si>
  <si>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</si>
  <si>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</si>
  <si>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</si>
  <si>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</si>
  <si>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</si>
  <si>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</si>
  <si>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</si>
  <si>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</si>
  <si>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</si>
  <si>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</si>
  <si>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</si>
  <si>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</si>
  <si>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</si>
  <si>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</si>
  <si>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</si>
  <si>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</si>
  <si>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</si>
  <si>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</si>
  <si>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</si>
  <si>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</si>
  <si>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</si>
  <si>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</si>
  <si>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</si>
  <si>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</si>
  <si>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</si>
  <si>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</si>
  <si>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</si>
  <si>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</si>
  <si>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</si>
  <si>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</si>
  <si>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</si>
  <si>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</si>
  <si>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</si>
  <si>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</si>
  <si>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</si>
  <si>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</si>
  <si>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</si>
  <si>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</si>
  <si>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</si>
  <si>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</si>
  <si>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</si>
  <si>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</si>
  <si>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</si>
  <si>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</si>
  <si>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</si>
  <si>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</si>
  <si>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</si>
  <si>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</si>
  <si>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</si>
  <si>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</si>
  <si>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</si>
  <si>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</si>
  <si>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</si>
  <si>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</si>
  <si>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</si>
  <si>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</si>
  <si>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</si>
  <si>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</si>
  <si>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</si>
  <si>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</si>
  <si>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</si>
  <si>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</si>
  <si>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</si>
  <si>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</si>
  <si>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</si>
  <si>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</si>
  <si>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</si>
  <si>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</si>
  <si>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</si>
  <si>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</si>
  <si>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</si>
  <si>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</si>
  <si>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</si>
  <si>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</si>
  <si>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</si>
  <si>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</si>
  <si>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</si>
  <si>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</si>
  <si>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</si>
  <si>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</si>
  <si>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</si>
  <si>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</si>
  <si>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</si>
  <si>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</si>
  <si>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</si>
  <si>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</si>
  <si>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</si>
  <si>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</si>
  <si>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</si>
  <si>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</si>
  <si>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</si>
  <si>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</si>
  <si>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</si>
  <si>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</si>
  <si>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</si>
  <si>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</si>
  <si>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</si>
  <si>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</si>
  <si>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</si>
  <si>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</si>
  <si>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</si>
  <si>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</si>
  <si>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</si>
  <si>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</si>
  <si>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</si>
  <si>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</si>
  <si>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</si>
  <si>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</si>
  <si>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</si>
  <si>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</si>
  <si>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</si>
  <si>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</si>
  <si>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</si>
  <si>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</si>
  <si>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</si>
  <si>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</si>
  <si>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</si>
  <si>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</si>
  <si>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</si>
  <si>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</si>
  <si>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</si>
  <si>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</si>
  <si>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</si>
  <si>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</si>
  <si>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</si>
  <si>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</si>
  <si>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</si>
  <si>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</si>
  <si>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</si>
  <si>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</si>
  <si>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</si>
  <si>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</si>
  <si>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</si>
  <si>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</si>
  <si>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</si>
  <si>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</si>
  <si>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</si>
  <si>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</si>
  <si>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</si>
  <si>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</si>
  <si>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</si>
  <si>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</si>
  <si>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</si>
  <si>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</si>
  <si>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</si>
  <si>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</si>
  <si>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</si>
  <si>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</si>
  <si>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</si>
  <si>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</si>
  <si>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</si>
  <si>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</si>
  <si>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</si>
  <si>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</si>
  <si>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</si>
  <si>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</si>
  <si>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</si>
  <si>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</si>
  <si>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</si>
  <si>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</si>
  <si>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</si>
  <si>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</si>
  <si>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</si>
  <si>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</si>
  <si>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</si>
  <si>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</si>
  <si>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</si>
  <si>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</si>
  <si>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</si>
  <si>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</si>
  <si>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</si>
  <si>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</si>
  <si>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</si>
  <si>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</si>
  <si>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</si>
  <si>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</si>
  <si>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</si>
  <si>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</si>
  <si>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</si>
  <si>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</si>
  <si>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</si>
  <si>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</si>
  <si>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</si>
  <si>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</si>
  <si>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</si>
  <si>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</si>
  <si>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</si>
  <si>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</si>
  <si>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</si>
  <si>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</si>
  <si>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</si>
  <si>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</si>
  <si>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</si>
  <si>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</si>
  <si>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</si>
  <si>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</si>
  <si>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</si>
  <si>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</si>
  <si>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</si>
  <si>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</si>
  <si>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</si>
  <si>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</si>
  <si>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</si>
  <si>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</si>
  <si>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</si>
  <si>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</si>
  <si>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</si>
  <si>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</si>
  <si>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</si>
  <si>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</si>
  <si>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</si>
  <si>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</si>
  <si>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</si>
  <si>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</si>
  <si>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</si>
  <si>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</si>
  <si>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</si>
  <si>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</si>
  <si>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</si>
  <si>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</si>
  <si>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</si>
  <si>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</si>
  <si>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</si>
  <si>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</si>
  <si>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</si>
  <si>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</si>
  <si>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</si>
  <si>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</si>
  <si>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</si>
  <si>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</si>
  <si>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</si>
  <si>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</si>
  <si>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</si>
  <si>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</si>
  <si>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</si>
  <si>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</si>
  <si>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</si>
  <si>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</si>
  <si>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</si>
  <si>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</si>
  <si>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</si>
  <si>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</si>
  <si>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</si>
  <si>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</si>
  <si>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</si>
  <si>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</si>
  <si>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</si>
  <si>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</si>
  <si>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</si>
  <si>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</si>
  <si>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</si>
  <si>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</si>
  <si>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</si>
  <si>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</si>
  <si>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</si>
  <si>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</si>
  <si>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</si>
  <si>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</si>
  <si>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</si>
  <si>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</si>
  <si>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</si>
  <si>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</si>
  <si>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</si>
  <si>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</si>
  <si>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</si>
  <si>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</si>
  <si>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</si>
  <si>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</si>
  <si>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</si>
  <si>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</si>
  <si>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</si>
  <si>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</si>
  <si>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</si>
  <si>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</si>
  <si>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</si>
  <si>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</si>
  <si>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</si>
  <si>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</si>
  <si>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</si>
  <si>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</si>
  <si>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</si>
  <si>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</si>
  <si>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</si>
  <si>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</si>
  <si>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</si>
  <si>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</si>
  <si>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</si>
  <si>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</si>
  <si>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</si>
  <si>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</si>
  <si>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</si>
  <si>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</si>
  <si>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</si>
  <si>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</si>
  <si>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</si>
  <si>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</si>
  <si>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</si>
  <si>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</si>
  <si>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</si>
  <si>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</si>
  <si>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</si>
  <si>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</si>
  <si>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</si>
  <si>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</si>
  <si>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</si>
  <si>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</si>
  <si>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</si>
  <si>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</si>
  <si>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</si>
  <si>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</si>
  <si>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</si>
  <si>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</si>
  <si>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</si>
  <si>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</si>
  <si>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</si>
  <si>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</si>
  <si>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</si>
  <si>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</si>
  <si>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</si>
  <si>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</si>
  <si>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</si>
  <si>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</si>
  <si>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</si>
  <si>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</si>
  <si>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</si>
  <si>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</si>
  <si>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</si>
  <si>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</si>
  <si>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</si>
  <si>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</si>
  <si>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</si>
  <si>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</si>
  <si>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</si>
  <si>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</si>
  <si>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</si>
  <si>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</si>
  <si>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</si>
  <si>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</si>
  <si>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</si>
  <si>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</si>
  <si>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</si>
  <si>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</si>
  <si>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</si>
  <si>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</si>
  <si>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</si>
  <si>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</si>
  <si>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</si>
  <si>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</si>
  <si>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</si>
  <si>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</si>
  <si>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</si>
  <si>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</si>
  <si>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</si>
  <si>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</si>
  <si>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</si>
  <si>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</si>
  <si>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</si>
  <si>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</si>
  <si>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</si>
  <si>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</si>
  <si>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</si>
  <si>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</si>
  <si>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</si>
  <si>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</si>
  <si>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</si>
  <si>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</si>
  <si>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</si>
  <si>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</si>
  <si>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</si>
  <si>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</si>
  <si>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</si>
  <si>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</si>
  <si>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</si>
  <si>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</si>
  <si>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</si>
  <si>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</si>
  <si>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</si>
  <si>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</si>
  <si>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</si>
  <si>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</si>
  <si>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</si>
  <si>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</si>
  <si>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</si>
  <si>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</si>
  <si>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</si>
  <si>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</si>
  <si>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</si>
  <si>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</si>
  <si>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</si>
  <si>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</si>
  <si>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</si>
  <si>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</si>
  <si>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</si>
  <si>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</si>
  <si>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</si>
  <si>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</si>
  <si>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</si>
  <si>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</si>
  <si>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</si>
  <si>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</si>
  <si>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</si>
  <si>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</si>
  <si>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</si>
  <si>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</si>
  <si>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</si>
  <si>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</si>
  <si>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</si>
  <si>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</si>
  <si>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</si>
  <si>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</si>
  <si>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</si>
  <si>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</si>
  <si>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</si>
  <si>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</si>
  <si>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</si>
  <si>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</si>
  <si>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</si>
  <si>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</si>
  <si>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</si>
  <si>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</si>
  <si>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</si>
  <si>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</si>
  <si>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</si>
  <si>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</si>
  <si>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</si>
  <si>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</si>
  <si>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</si>
  <si>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</si>
  <si>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</si>
  <si>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</si>
  <si>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</si>
  <si>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</si>
  <si>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</si>
  <si>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</si>
  <si>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</si>
  <si>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</si>
  <si>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</si>
  <si>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</si>
  <si>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</si>
  <si>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</si>
  <si>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</si>
  <si>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</si>
  <si>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</si>
  <si>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</si>
  <si>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</si>
  <si>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</si>
  <si>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</si>
  <si>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</si>
  <si>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</si>
  <si>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</si>
  <si>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</si>
  <si>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</si>
  <si>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</si>
  <si>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</si>
  <si>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</si>
  <si>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</si>
  <si>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</si>
  <si>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</si>
  <si>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</si>
  <si>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</si>
  <si>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</si>
  <si>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</si>
  <si>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</si>
  <si>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</si>
  <si>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</si>
  <si>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</si>
  <si>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</si>
  <si>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</si>
  <si>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</si>
  <si>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</si>
  <si>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</si>
  <si>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</si>
  <si>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</si>
  <si>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</si>
  <si>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</si>
  <si>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</si>
  <si>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</si>
  <si>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</si>
  <si>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</si>
  <si>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</si>
  <si>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</si>
  <si>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</si>
  <si>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</si>
  <si>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</si>
  <si>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</si>
  <si>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</si>
  <si>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</si>
  <si>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</si>
  <si>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</si>
  <si>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</si>
  <si>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</si>
  <si>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</si>
  <si>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</si>
  <si>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</si>
  <si>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</si>
  <si>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</si>
  <si>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</si>
  <si>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</si>
  <si>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</si>
  <si>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</si>
  <si>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</si>
  <si>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</si>
  <si>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</si>
  <si>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</si>
  <si>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</si>
  <si>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</si>
  <si>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</si>
  <si>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</si>
  <si>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</si>
  <si>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</si>
  <si>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</si>
  <si>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</si>
  <si>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</si>
  <si>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</si>
  <si>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</si>
  <si>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</si>
  <si>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</si>
  <si>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</si>
  <si>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</si>
  <si>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</si>
  <si>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</si>
  <si>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</si>
  <si>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</si>
  <si>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</si>
  <si>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</si>
  <si>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</si>
  <si>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</si>
  <si>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</si>
  <si>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</si>
  <si>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</si>
  <si>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</si>
  <si>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</si>
  <si>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</si>
  <si>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</si>
  <si>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</si>
  <si>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</si>
  <si>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</si>
  <si>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</si>
  <si>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</si>
  <si>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</si>
  <si>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</si>
  <si>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</si>
  <si>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</si>
  <si>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</si>
  <si>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</si>
  <si>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</si>
  <si>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</si>
  <si>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</si>
  <si>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</si>
  <si>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</si>
  <si>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</si>
  <si>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</si>
  <si>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</si>
  <si>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</si>
  <si>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</si>
  <si>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</si>
  <si>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</si>
  <si>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</si>
  <si>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</si>
  <si>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</si>
  <si>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</si>
  <si>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</si>
  <si>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</si>
  <si>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</si>
  <si>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</si>
  <si>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</si>
  <si>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</si>
  <si>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</si>
  <si>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</si>
  <si>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</si>
  <si>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</si>
  <si>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</si>
  <si>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</si>
  <si>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</si>
  <si>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</si>
  <si>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</si>
  <si>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</si>
  <si>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</si>
  <si>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</si>
  <si>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</si>
  <si>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</si>
  <si>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</si>
  <si>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</si>
  <si>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</si>
  <si>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</si>
  <si>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</si>
  <si>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</si>
  <si>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</si>
  <si>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</si>
  <si>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</si>
  <si>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</si>
  <si>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</si>
  <si>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</si>
  <si>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</si>
  <si>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</si>
  <si>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</si>
  <si>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</si>
  <si>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</si>
  <si>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</si>
  <si>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</si>
  <si>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</si>
  <si>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</si>
  <si>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</si>
  <si>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</si>
  <si>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</si>
  <si>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</si>
  <si>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</si>
  <si>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</si>
  <si>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</si>
  <si>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</si>
  <si>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</si>
  <si>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</si>
  <si>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</si>
  <si>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</si>
  <si>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</si>
  <si>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</si>
  <si>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</si>
  <si>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</si>
  <si>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</si>
  <si>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</si>
  <si>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</si>
  <si>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</si>
  <si>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</si>
  <si>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</si>
  <si>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</si>
  <si>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</si>
  <si>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</si>
  <si>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</si>
  <si>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</si>
  <si>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</si>
  <si>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</si>
  <si>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</si>
  <si>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</si>
  <si>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</si>
  <si>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</si>
  <si>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</si>
  <si>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</si>
  <si>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</si>
  <si>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</si>
  <si>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</si>
  <si>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</si>
  <si>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</si>
  <si>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</si>
  <si>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</si>
  <si>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</si>
  <si>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</si>
  <si>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</si>
  <si>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</si>
  <si>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</si>
  <si>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</si>
  <si>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</si>
  <si>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</si>
  <si>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</si>
  <si>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</si>
  <si>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</si>
  <si>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</si>
  <si>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</si>
  <si>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</si>
  <si>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</si>
  <si>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</si>
  <si>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</si>
  <si>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</si>
  <si>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</si>
  <si>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</si>
  <si>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</si>
  <si>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</si>
  <si>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</si>
  <si>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</si>
  <si>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</si>
  <si>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</si>
  <si>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</si>
  <si>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</si>
  <si>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</si>
  <si>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</si>
  <si>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</si>
  <si>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</si>
  <si>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</si>
  <si>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</si>
  <si>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</si>
  <si>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</si>
  <si>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</si>
  <si>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</si>
  <si>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</si>
  <si>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</si>
  <si>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</si>
  <si>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</si>
  <si>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</si>
  <si>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</si>
  <si>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</si>
  <si>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</si>
  <si>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</si>
  <si>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</si>
  <si>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</si>
  <si>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</si>
  <si>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</si>
  <si>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</si>
  <si>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</si>
  <si>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</si>
  <si>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</si>
  <si>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</si>
  <si>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</si>
  <si>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</si>
  <si>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</si>
  <si>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</si>
  <si>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</si>
  <si>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</si>
  <si>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</si>
  <si>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</si>
  <si>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</si>
  <si>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</si>
  <si>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</si>
  <si>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</si>
  <si>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</si>
  <si>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</si>
  <si>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</si>
  <si>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</si>
  <si>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</si>
  <si>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</si>
  <si>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</si>
  <si>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</si>
  <si>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</si>
  <si>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</si>
  <si>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</si>
  <si>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</si>
  <si>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</si>
  <si>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</si>
  <si>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</si>
  <si>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</si>
  <si>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</si>
  <si>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</si>
  <si>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</si>
  <si>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</si>
  <si>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</si>
  <si>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</si>
  <si>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</si>
  <si>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</si>
  <si>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</si>
  <si>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</si>
  <si>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</si>
  <si>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</si>
  <si>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</si>
  <si>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</si>
  <si>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</si>
  <si>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</si>
  <si>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</si>
  <si>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</si>
  <si>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</si>
  <si>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</si>
  <si>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</si>
  <si>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</si>
  <si>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</si>
  <si>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</si>
  <si>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</si>
  <si>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</si>
  <si>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</si>
  <si>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</si>
  <si>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</si>
  <si>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</si>
  <si>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</si>
  <si>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</si>
  <si>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</si>
  <si>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</si>
  <si>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</si>
  <si>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</si>
  <si>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</si>
  <si>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</si>
  <si>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</si>
  <si>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</si>
  <si>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</si>
  <si>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</si>
  <si>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</si>
  <si>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</si>
  <si>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</si>
  <si>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</si>
  <si>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</si>
  <si>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</si>
  <si>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</si>
  <si>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</si>
  <si>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</si>
  <si>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</si>
  <si>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</si>
  <si>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</si>
  <si>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</si>
  <si>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</si>
  <si>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</si>
  <si>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</si>
  <si>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</si>
  <si>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</si>
  <si>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</si>
  <si>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</si>
  <si>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</si>
  <si>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</si>
  <si>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</si>
  <si>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</si>
  <si>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</si>
  <si>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</si>
  <si>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</si>
  <si>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</si>
  <si>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</si>
  <si>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</si>
  <si>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</si>
  <si>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</si>
  <si>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</si>
  <si>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</si>
  <si>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</si>
  <si>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</si>
  <si>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</si>
  <si>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</si>
  <si>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</si>
  <si>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</si>
  <si>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</si>
  <si>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</si>
  <si>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</si>
  <si>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</si>
  <si>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</si>
  <si>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</si>
  <si>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</si>
  <si>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</si>
  <si>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</si>
  <si>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</si>
  <si>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</si>
  <si>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</si>
  <si>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</si>
  <si>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</si>
  <si>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</si>
  <si>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</si>
  <si>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</si>
  <si>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</si>
  <si>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</si>
  <si>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</si>
  <si>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</si>
  <si>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</si>
  <si>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</si>
  <si>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</si>
  <si>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</si>
  <si>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</si>
  <si>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</si>
  <si>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</si>
  <si>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</si>
  <si>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</si>
  <si>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</si>
  <si>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</si>
  <si>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</si>
  <si>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</si>
  <si>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</si>
  <si>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</si>
  <si>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</si>
  <si>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</si>
  <si>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</si>
  <si>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</si>
  <si>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</si>
  <si>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</si>
  <si>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</si>
  <si>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</si>
  <si>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</si>
  <si>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</si>
  <si>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</si>
  <si>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</si>
  <si>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</si>
  <si>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</si>
  <si>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</si>
  <si>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</si>
  <si>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</si>
  <si>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</si>
  <si>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</si>
  <si>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</si>
  <si>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</si>
  <si>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</si>
  <si>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</si>
  <si>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</si>
  <si>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</si>
  <si>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</si>
  <si>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</si>
  <si>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</si>
  <si>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</si>
  <si>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</si>
  <si>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</si>
  <si>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</si>
  <si>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</si>
  <si>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</si>
  <si>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</si>
  <si>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</si>
  <si>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</si>
  <si>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</si>
  <si>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</si>
  <si>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</si>
  <si>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</si>
  <si>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</si>
  <si>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</si>
  <si>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</si>
  <si>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</si>
  <si>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</si>
  <si>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</si>
  <si>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</si>
  <si>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</si>
  <si>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</si>
  <si>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</si>
  <si>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</si>
  <si>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</si>
  <si>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</si>
  <si>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</si>
  <si>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</si>
  <si>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</si>
  <si>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</si>
  <si>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</si>
  <si>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</si>
  <si>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</si>
  <si>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</si>
  <si>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</si>
  <si>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</si>
  <si>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</si>
  <si>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</si>
  <si>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</si>
  <si>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</si>
  <si>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</si>
  <si>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</si>
  <si>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</si>
  <si>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</si>
  <si>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</si>
  <si>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</si>
  <si>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</si>
  <si>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</si>
  <si>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</si>
  <si>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</si>
  <si>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</si>
  <si>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</si>
  <si>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</si>
  <si>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</si>
  <si>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</si>
  <si>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</si>
  <si>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</si>
  <si>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</si>
  <si>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</si>
  <si>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</si>
  <si>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</si>
  <si>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</si>
  <si>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</si>
  <si>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</si>
  <si>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</si>
  <si>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</si>
  <si>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</si>
  <si>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</si>
  <si>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</si>
  <si>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</si>
  <si>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</si>
  <si>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</si>
  <si>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</si>
  <si>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</si>
  <si>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</si>
  <si>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</si>
  <si>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</si>
  <si>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</si>
  <si>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</si>
  <si>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</si>
  <si>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</si>
  <si>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</si>
  <si>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</si>
  <si>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</si>
  <si>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</si>
  <si>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</si>
  <si>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</si>
  <si>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</si>
  <si>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</si>
  <si>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</si>
  <si>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</si>
  <si>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</si>
  <si>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</si>
  <si>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</si>
  <si>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</si>
  <si>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</si>
  <si>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</si>
  <si>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</si>
  <si>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</si>
  <si>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</si>
  <si>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</si>
  <si>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</si>
  <si>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</si>
  <si>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</si>
  <si>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</si>
  <si>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</si>
  <si>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</si>
  <si>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</si>
  <si>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</si>
  <si>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</si>
  <si>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</si>
  <si>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</si>
  <si>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</si>
  <si>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</si>
  <si>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</si>
  <si>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</si>
  <si>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</si>
  <si>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</si>
  <si>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</si>
  <si>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</si>
  <si>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</si>
  <si>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</si>
  <si>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</si>
  <si>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</si>
  <si>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</si>
  <si>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</si>
  <si>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</si>
  <si>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</si>
  <si>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</si>
  <si>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</si>
  <si>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</si>
  <si>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</si>
  <si>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</si>
  <si>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</si>
  <si>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</si>
  <si>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</si>
  <si>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</si>
  <si>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</si>
  <si>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</si>
  <si>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</si>
  <si>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</si>
  <si>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</si>
  <si>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</si>
  <si>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</si>
  <si>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</si>
  <si>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</si>
  <si>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</si>
  <si>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</si>
  <si>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</si>
  <si>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</si>
  <si>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</si>
  <si>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</si>
  <si>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</si>
  <si>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</si>
  <si>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</si>
  <si>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</si>
  <si>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</si>
  <si>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</si>
  <si>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</si>
  <si>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</si>
  <si>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</si>
  <si>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</si>
  <si>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</si>
  <si>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</si>
  <si>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</si>
  <si>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</si>
  <si>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</si>
  <si>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</si>
  <si>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</si>
  <si>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</si>
  <si>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</si>
  <si>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</si>
  <si>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</si>
  <si>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</si>
  <si>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</si>
  <si>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</si>
  <si>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</si>
  <si>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</si>
  <si>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</si>
  <si>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</si>
  <si>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</si>
  <si>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</si>
  <si>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</si>
  <si>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</si>
  <si>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</si>
  <si>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</si>
  <si>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</si>
  <si>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</si>
  <si>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</si>
  <si>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</si>
  <si>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</si>
  <si>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</si>
  <si>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</si>
  <si>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</si>
  <si>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</si>
  <si>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</si>
  <si>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</si>
  <si>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</si>
  <si>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</si>
  <si>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</si>
  <si>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</si>
  <si>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</si>
  <si>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</si>
  <si>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</si>
  <si>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</si>
  <si>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</si>
  <si>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</si>
  <si>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</si>
  <si>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</si>
  <si>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</si>
  <si>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</si>
  <si>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</si>
  <si>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</si>
  <si>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</si>
  <si>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</si>
  <si>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</si>
  <si>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</si>
  <si>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</si>
  <si>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</si>
  <si>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</si>
  <si>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</si>
  <si>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</si>
  <si>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</si>
  <si>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</si>
  <si>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</si>
  <si>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</si>
  <si>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</si>
  <si>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</si>
  <si>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</si>
  <si>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</si>
  <si>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</si>
  <si>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</si>
  <si>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</si>
  <si>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</si>
  <si>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</si>
  <si>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</si>
  <si>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</si>
  <si>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</si>
  <si>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</si>
  <si>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</si>
  <si>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</si>
  <si>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</si>
  <si>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</si>
  <si>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</si>
  <si>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</si>
  <si>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</si>
  <si>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</si>
  <si>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</si>
  <si>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</si>
  <si>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</si>
  <si>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</si>
  <si>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</si>
  <si>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</si>
  <si>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</si>
  <si>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</si>
  <si>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</si>
  <si>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</si>
  <si>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</si>
  <si>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</si>
  <si>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</si>
  <si>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</si>
  <si>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</si>
  <si>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</si>
  <si>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</si>
  <si>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</si>
  <si>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</si>
  <si>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</si>
  <si>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</si>
  <si>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</si>
  <si>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</si>
  <si>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</si>
  <si>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</si>
  <si>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</si>
  <si>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</si>
  <si>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</si>
  <si>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</si>
  <si>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</si>
  <si>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</si>
  <si>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</si>
  <si>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</si>
  <si>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</si>
  <si>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</si>
  <si>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</si>
  <si>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</si>
  <si>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</si>
  <si>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</si>
  <si>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</si>
  <si>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</si>
  <si>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</si>
  <si>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</si>
  <si>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</si>
  <si>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</si>
  <si>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</si>
  <si>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</si>
  <si>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</si>
  <si>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</si>
  <si>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</si>
  <si>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</si>
  <si>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</si>
  <si>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</si>
  <si>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</si>
  <si>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</si>
  <si>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</si>
  <si>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</si>
  <si>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</si>
  <si>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</si>
  <si>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</si>
  <si>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</si>
  <si>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</si>
  <si>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</si>
  <si>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</si>
  <si>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</si>
  <si>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</si>
  <si>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</si>
  <si>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</si>
  <si>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</si>
  <si>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</si>
  <si>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</si>
  <si>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</si>
  <si>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</si>
  <si>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</si>
  <si>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</si>
  <si>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</si>
  <si>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</si>
  <si>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</si>
  <si>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</si>
  <si>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</si>
  <si>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</si>
  <si>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</si>
  <si>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</si>
  <si>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</si>
  <si>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</si>
  <si>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</si>
  <si>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</si>
  <si>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</si>
  <si>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</si>
  <si>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</si>
  <si>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</si>
  <si>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</si>
  <si>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</si>
  <si>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</si>
  <si>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</si>
  <si>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</si>
  <si>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</si>
  <si>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</si>
  <si>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</si>
  <si>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</si>
  <si>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</si>
  <si>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</si>
  <si>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</si>
  <si>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</si>
  <si>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</si>
  <si>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</si>
  <si>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</si>
  <si>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</si>
  <si>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</si>
  <si>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</si>
  <si>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</si>
  <si>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</si>
  <si>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</si>
  <si>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</si>
  <si>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</si>
  <si>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</si>
  <si>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</si>
  <si>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</si>
  <si>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</si>
  <si>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</si>
  <si>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</si>
  <si>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</si>
  <si>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</si>
  <si>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</si>
  <si>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</si>
  <si>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</si>
  <si>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</si>
  <si>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</si>
  <si>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</si>
  <si>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</si>
  <si>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</si>
  <si>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</si>
  <si>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</si>
  <si>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</si>
  <si>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</si>
  <si>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</si>
  <si>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</si>
  <si>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</si>
  <si>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</si>
  <si>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</si>
  <si>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</si>
  <si>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</si>
  <si>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</si>
  <si>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</si>
  <si>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</si>
  <si>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</si>
  <si>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</si>
  <si>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</si>
  <si>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</si>
  <si>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</si>
  <si>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</si>
  <si>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</si>
  <si>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</si>
  <si>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</si>
  <si>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</si>
  <si>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</si>
  <si>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</si>
  <si>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</si>
  <si>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</si>
  <si>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</si>
  <si>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</si>
  <si>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</si>
  <si>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</si>
  <si>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</si>
  <si>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</si>
  <si>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</si>
  <si>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</si>
  <si>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</si>
  <si>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</si>
  <si>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</si>
  <si>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</si>
  <si>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</si>
  <si>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</si>
  <si>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</si>
  <si>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</si>
  <si>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</si>
  <si>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</si>
  <si>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</si>
  <si>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</si>
  <si>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</si>
  <si>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</si>
  <si>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</si>
  <si>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</si>
  <si>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</si>
  <si>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</si>
  <si>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</si>
  <si>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</si>
  <si>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</si>
  <si>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</si>
  <si>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</si>
  <si>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</si>
  <si>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</si>
  <si>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</si>
  <si>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</si>
  <si>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</si>
  <si>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</si>
  <si>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</si>
  <si>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</si>
  <si>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</si>
  <si>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</si>
  <si>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</si>
  <si>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</si>
  <si>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</si>
  <si>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</si>
  <si>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</si>
  <si>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</si>
  <si>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</si>
  <si>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</si>
  <si>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</si>
  <si>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</si>
  <si>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</si>
  <si>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</si>
  <si>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</si>
  <si>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</si>
  <si>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</si>
  <si>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</si>
  <si>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</si>
  <si>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</si>
  <si>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</si>
  <si>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</si>
  <si>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</si>
  <si>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</si>
  <si>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</si>
  <si>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</si>
  <si>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</si>
  <si>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</si>
  <si>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</si>
  <si>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</si>
  <si>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</si>
  <si>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</si>
  <si>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</si>
  <si>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</si>
  <si>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</si>
  <si>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</si>
  <si>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</si>
  <si>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</si>
  <si>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</si>
  <si>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</si>
  <si>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</si>
  <si>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</si>
  <si>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</si>
  <si>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</si>
  <si>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</si>
  <si>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</si>
  <si>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</si>
  <si>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</si>
  <si>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</si>
  <si>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</si>
  <si>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</si>
  <si>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</si>
  <si>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</si>
  <si>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</si>
  <si>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</si>
  <si>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</si>
  <si>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</si>
  <si>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</si>
  <si>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</si>
  <si>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</si>
  <si>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</si>
  <si>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</si>
  <si>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</si>
  <si>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</si>
  <si>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</si>
  <si>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</si>
  <si>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</si>
  <si>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</si>
  <si>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</si>
  <si>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</si>
  <si>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</si>
  <si>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</si>
  <si>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</si>
  <si>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</si>
  <si>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</si>
  <si>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</si>
  <si>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</si>
  <si>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</si>
  <si>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</si>
  <si>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</si>
  <si>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</si>
  <si>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</si>
  <si>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</si>
  <si>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</si>
  <si>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</si>
  <si>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</si>
  <si>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</si>
  <si>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</si>
  <si>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</si>
  <si>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</si>
  <si>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</si>
  <si>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</si>
  <si>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</si>
  <si>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</si>
  <si>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</si>
  <si>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</si>
  <si>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</si>
  <si>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</si>
  <si>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</si>
  <si>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</si>
  <si>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</si>
  <si>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</si>
  <si>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</si>
  <si>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</si>
  <si>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</si>
  <si>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</si>
  <si>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</si>
  <si>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</si>
  <si>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</si>
  <si>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</si>
  <si>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</si>
  <si>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</si>
  <si>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</si>
  <si>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</si>
  <si>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</si>
  <si>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</si>
  <si>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</si>
  <si>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</si>
  <si>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</si>
  <si>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</si>
  <si>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</si>
  <si>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</si>
  <si>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</si>
  <si>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</si>
  <si>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</si>
  <si>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</si>
  <si>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</si>
  <si>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</si>
  <si>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</si>
  <si>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</si>
  <si>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</si>
  <si>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</si>
  <si>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</si>
  <si>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</si>
  <si>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</si>
  <si>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</si>
  <si>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</si>
  <si>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</si>
  <si>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</si>
  <si>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</si>
  <si>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</si>
  <si>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</si>
  <si>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</si>
  <si>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</si>
  <si>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</si>
  <si>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</si>
  <si>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</si>
  <si>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</si>
  <si>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</si>
  <si>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</si>
  <si>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</si>
  <si>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</si>
  <si>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</si>
  <si>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</si>
  <si>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</si>
  <si>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</si>
  <si>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</si>
  <si>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</si>
  <si>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</si>
  <si>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</si>
  <si>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</si>
  <si>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</si>
  <si>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</si>
  <si>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</si>
  <si>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</si>
  <si>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</si>
  <si>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</si>
  <si>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</si>
  <si>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</si>
  <si>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</si>
  <si>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</si>
  <si>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</si>
  <si>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</si>
  <si>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</si>
  <si>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</si>
  <si>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</si>
  <si>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</si>
  <si>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</si>
  <si>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</si>
  <si>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</si>
  <si>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</si>
  <si>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</si>
  <si>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</si>
  <si>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</si>
  <si>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</si>
  <si>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</si>
  <si>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</si>
  <si>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</si>
  <si>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</si>
  <si>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</si>
  <si>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</si>
  <si>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</si>
  <si>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</si>
  <si>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</si>
  <si>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</si>
  <si>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</si>
  <si>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</si>
  <si>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</si>
  <si>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</si>
  <si>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</si>
  <si>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</si>
  <si>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</si>
  <si>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</si>
  <si>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</si>
  <si>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</si>
  <si>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</si>
  <si>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</si>
  <si>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</si>
  <si>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</si>
  <si>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</si>
  <si>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</si>
  <si>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</si>
  <si>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</si>
  <si>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</si>
  <si>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</si>
  <si>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</si>
  <si>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</si>
  <si>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</si>
  <si>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</si>
  <si>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</si>
  <si>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</si>
  <si>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</si>
  <si>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</si>
  <si>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</si>
  <si>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</si>
  <si>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</si>
  <si>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</si>
  <si>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</si>
  <si>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</si>
  <si>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</si>
  <si>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</si>
  <si>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</si>
  <si>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</si>
  <si>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</si>
  <si>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</si>
  <si>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</si>
  <si>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</si>
  <si>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</si>
  <si>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</si>
  <si>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</si>
  <si>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</si>
  <si>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</si>
  <si>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</si>
  <si>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</si>
  <si>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</si>
  <si>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</si>
  <si>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</si>
  <si>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</si>
  <si>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</si>
  <si>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</si>
  <si>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</si>
  <si>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</si>
  <si>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</si>
  <si>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</si>
  <si>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</si>
  <si>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</si>
  <si>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</si>
  <si>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</si>
  <si>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</si>
  <si>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</si>
  <si>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</si>
  <si>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</si>
  <si>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</si>
  <si>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</si>
  <si>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</si>
  <si>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</si>
  <si>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</si>
  <si>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</si>
  <si>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</si>
  <si>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</si>
  <si>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</si>
  <si>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</si>
  <si>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</si>
  <si>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</si>
  <si>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</si>
  <si>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</si>
  <si>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</si>
  <si>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</si>
  <si>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</si>
  <si>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</si>
  <si>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</si>
  <si>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</si>
  <si>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</si>
  <si>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</si>
  <si>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</si>
  <si>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</si>
  <si>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</si>
  <si>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</si>
  <si>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</si>
  <si>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</si>
  <si>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</si>
  <si>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</si>
  <si>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</si>
  <si>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</si>
  <si>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</si>
  <si>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</si>
  <si>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</si>
  <si>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</si>
  <si>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</si>
  <si>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</si>
  <si>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</si>
  <si>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</si>
  <si>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</si>
  <si>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</si>
  <si>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</si>
  <si>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</si>
  <si>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</si>
  <si>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</si>
  <si>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</si>
  <si>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</si>
  <si>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</si>
  <si>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</si>
  <si>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</si>
  <si>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</si>
  <si>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</si>
  <si>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</si>
  <si>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</si>
  <si>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</si>
  <si>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</si>
  <si>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</si>
  <si>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</si>
  <si>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</si>
  <si>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</si>
  <si>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</si>
  <si>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</si>
  <si>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</si>
  <si>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</si>
  <si>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</si>
  <si>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</si>
  <si>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</si>
  <si>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</si>
  <si>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</si>
  <si>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</si>
  <si>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</si>
  <si>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</si>
  <si>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</si>
  <si>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</si>
  <si>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</si>
  <si>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</si>
  <si>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</si>
  <si>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</si>
  <si>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</si>
  <si>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</si>
  <si>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</si>
  <si>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</si>
  <si>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</si>
  <si>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</si>
  <si>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</si>
  <si>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</si>
  <si>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</si>
  <si>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</si>
  <si>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</si>
  <si>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</si>
  <si>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</si>
  <si>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</si>
  <si>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</si>
  <si>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</si>
  <si>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</si>
  <si>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</si>
  <si>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</si>
  <si>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</si>
  <si>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</si>
  <si>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</si>
  <si>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</si>
  <si>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</si>
  <si>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</si>
  <si>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</si>
  <si>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</si>
  <si>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</si>
  <si>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</si>
  <si>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</si>
  <si>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</si>
  <si>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</si>
  <si>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</si>
  <si>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</si>
  <si>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</si>
  <si>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</si>
  <si>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</si>
  <si>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</si>
  <si>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</si>
  <si>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</si>
  <si>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</si>
  <si>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</si>
  <si>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</si>
  <si>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</si>
  <si>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</si>
  <si>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</si>
  <si>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</si>
  <si>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</si>
  <si>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</si>
  <si>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</si>
  <si>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</si>
  <si>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</si>
  <si>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</si>
  <si>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</si>
  <si>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</si>
  <si>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</si>
  <si>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</si>
  <si>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</si>
  <si>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</si>
  <si>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</si>
  <si>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</si>
  <si>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</si>
  <si>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</si>
  <si>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</si>
  <si>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</si>
  <si>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</si>
  <si>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</si>
  <si>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</si>
  <si>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</si>
  <si>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</si>
  <si>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</si>
  <si>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</si>
  <si>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</si>
  <si>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</si>
  <si>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</si>
  <si>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</si>
  <si>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</si>
  <si>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</si>
  <si>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</si>
  <si>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</si>
  <si>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</si>
  <si>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</si>
  <si>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</si>
  <si>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</si>
  <si>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</si>
  <si>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</si>
  <si>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</si>
  <si>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</si>
  <si>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</si>
  <si>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</si>
  <si>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</si>
  <si>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</si>
  <si>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</si>
  <si>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</si>
  <si>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</si>
  <si>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</si>
  <si>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</si>
  <si>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</si>
  <si>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</si>
  <si>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</si>
  <si>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</si>
  <si>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</si>
  <si>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</si>
  <si>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</si>
  <si>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</si>
  <si>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</si>
  <si>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</si>
  <si>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</si>
  <si>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</si>
  <si>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</si>
  <si>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</si>
  <si>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</si>
  <si>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</si>
  <si>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</si>
  <si>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</si>
  <si>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</si>
  <si>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</si>
  <si>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</si>
  <si>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</si>
  <si>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</si>
  <si>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</si>
  <si>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</si>
  <si>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</si>
  <si>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</si>
  <si>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</si>
  <si>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</si>
  <si>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</si>
  <si>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</si>
  <si>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</si>
  <si>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</si>
  <si>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</si>
  <si>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</si>
  <si>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</si>
  <si>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</si>
  <si>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</si>
  <si>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</si>
  <si>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</si>
  <si>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</si>
  <si>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</si>
  <si>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</si>
  <si>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</si>
  <si>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</si>
  <si>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</si>
  <si>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</si>
  <si>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</si>
  <si>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</si>
  <si>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</si>
  <si>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</si>
  <si>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</si>
  <si>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</si>
  <si>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</si>
  <si>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</si>
  <si>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</si>
  <si>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</si>
  <si>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</si>
  <si>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</si>
  <si>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</si>
  <si>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</si>
  <si>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</si>
  <si>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</si>
  <si>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</si>
  <si>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</si>
  <si>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</si>
  <si>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</si>
  <si>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</si>
  <si>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</si>
  <si>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</si>
  <si>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</si>
  <si>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</si>
  <si>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</si>
  <si>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</si>
  <si>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</si>
  <si>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</si>
  <si>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</si>
  <si>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</si>
  <si>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</si>
  <si>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</si>
  <si>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</si>
  <si>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</si>
  <si>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</si>
  <si>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</si>
  <si>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</si>
  <si>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</si>
  <si>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</si>
  <si>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</si>
  <si>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</si>
  <si>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</si>
  <si>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</si>
  <si>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</si>
  <si>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</si>
  <si>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</si>
  <si>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</si>
  <si>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</si>
  <si>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</si>
  <si>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</si>
  <si>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</si>
  <si>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</si>
  <si>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</si>
  <si>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</si>
  <si>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</si>
  <si>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</si>
  <si>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</si>
  <si>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</si>
  <si>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</si>
  <si>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</si>
  <si>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</si>
  <si>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</si>
  <si>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</si>
  <si>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</si>
  <si>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</si>
  <si>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</si>
  <si>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</si>
  <si>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</si>
  <si>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</si>
  <si>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</si>
  <si>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</si>
  <si>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</si>
  <si>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</si>
  <si>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</si>
  <si>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</si>
  <si>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</si>
  <si>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</si>
  <si>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</si>
  <si>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</si>
  <si>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</si>
  <si>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</si>
  <si>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</si>
  <si>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</si>
  <si>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</si>
  <si>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</si>
  <si>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</si>
  <si>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</si>
  <si>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</si>
  <si>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</si>
  <si>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</si>
  <si>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</si>
  <si>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</si>
  <si>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</si>
  <si>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</si>
  <si>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</si>
  <si>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</si>
  <si>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</si>
  <si>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</si>
  <si>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</si>
  <si>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</si>
  <si>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</si>
  <si>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</si>
  <si>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</si>
  <si>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</si>
  <si>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</si>
  <si>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</si>
  <si>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</si>
  <si>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</si>
  <si>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</si>
  <si>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</si>
  <si>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</si>
  <si>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</si>
  <si>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</si>
  <si>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</si>
  <si>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</si>
  <si>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</si>
  <si>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</si>
  <si>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</si>
  <si>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</si>
  <si>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</si>
  <si>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</si>
  <si>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</si>
  <si>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</si>
  <si>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</si>
  <si>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</si>
  <si>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</si>
  <si>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</si>
  <si>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</si>
  <si>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</si>
  <si>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</si>
  <si>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</si>
  <si>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</si>
  <si>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</si>
  <si>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</si>
  <si>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</si>
  <si>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</si>
  <si>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</si>
  <si>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</si>
  <si>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</si>
  <si>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</si>
  <si>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</si>
  <si>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</si>
  <si>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</si>
  <si>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</si>
  <si>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</si>
  <si>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</si>
  <si>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</si>
  <si>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</si>
  <si>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</si>
  <si>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</si>
  <si>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</si>
  <si>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</si>
  <si>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</si>
  <si>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</si>
  <si>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</si>
  <si>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</si>
  <si>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</si>
  <si>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</si>
  <si>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</si>
  <si>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</si>
  <si>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</si>
  <si>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</si>
  <si>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</si>
  <si>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</si>
  <si>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</si>
  <si>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</si>
  <si>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</si>
  <si>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</si>
  <si>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</si>
  <si>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</si>
  <si>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</si>
  <si>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</si>
  <si>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</si>
  <si>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</si>
  <si>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</si>
  <si>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</si>
  <si>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</si>
  <si>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</si>
  <si>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</si>
  <si>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</si>
  <si>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</si>
  <si>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</si>
  <si>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</si>
  <si>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</si>
  <si>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</si>
  <si>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</si>
  <si>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</si>
  <si>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</si>
  <si>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</si>
  <si>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</si>
  <si>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</si>
  <si>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</si>
  <si>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</si>
  <si>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</si>
  <si>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</si>
  <si>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</si>
  <si>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</si>
  <si>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</si>
  <si>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</si>
  <si>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</si>
  <si>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</si>
  <si>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</si>
  <si>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</si>
  <si>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</si>
  <si>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</si>
  <si>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</si>
  <si>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</si>
  <si>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</si>
  <si>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</si>
  <si>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</si>
  <si>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</si>
  <si>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</si>
  <si>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</si>
  <si>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</si>
  <si>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</si>
  <si>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</si>
  <si>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</si>
  <si>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</si>
  <si>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</si>
  <si>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</si>
  <si>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</si>
  <si>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</si>
  <si>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</si>
  <si>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</si>
  <si>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</si>
  <si>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</si>
  <si>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</si>
  <si>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</si>
  <si>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</si>
  <si>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</si>
  <si>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</si>
  <si>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</si>
  <si>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</si>
  <si>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</si>
  <si>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</si>
  <si>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</si>
  <si>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</si>
  <si>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</si>
  <si>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</si>
  <si>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</si>
  <si>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</si>
  <si>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</si>
  <si>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</si>
  <si>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</si>
  <si>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</si>
  <si>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</si>
  <si>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</si>
  <si>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</si>
  <si>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</si>
  <si>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</si>
  <si>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</si>
  <si>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</si>
  <si>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</si>
  <si>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</si>
  <si>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</si>
  <si>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</si>
  <si>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</si>
  <si>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</si>
  <si>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</si>
  <si>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</si>
  <si>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</si>
  <si>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</si>
  <si>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</si>
  <si>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</si>
  <si>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</si>
  <si>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</si>
  <si>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</si>
  <si>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</si>
  <si>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</si>
  <si>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</si>
  <si>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</si>
  <si>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</si>
  <si>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</si>
  <si>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</si>
  <si>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</si>
  <si>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</si>
  <si>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</si>
  <si>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</si>
  <si>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</si>
  <si>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</si>
  <si>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</si>
  <si>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</si>
  <si>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</si>
  <si>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</si>
  <si>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</si>
  <si>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</si>
  <si>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</si>
  <si>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</si>
  <si>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</si>
  <si>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</si>
  <si>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</si>
  <si>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</si>
  <si>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</si>
  <si>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</si>
  <si>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</si>
  <si>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</si>
  <si>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</si>
  <si>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</si>
  <si>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</si>
  <si>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</si>
  <si>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</si>
  <si>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</si>
  <si>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</si>
  <si>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</si>
  <si>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</si>
  <si>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</si>
  <si>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</si>
  <si>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</si>
  <si>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</si>
  <si>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</si>
  <si>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</si>
  <si>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</si>
  <si>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</si>
  <si>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</si>
  <si>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</si>
  <si>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</si>
  <si>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</si>
  <si>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</si>
  <si>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</si>
  <si>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</si>
  <si>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</si>
  <si>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</si>
  <si>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</si>
  <si>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</si>
  <si>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</si>
  <si>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</si>
  <si>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</si>
  <si>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</si>
  <si>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</si>
  <si>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</si>
  <si>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</si>
  <si>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</si>
  <si>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</si>
  <si>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</si>
  <si>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</si>
  <si>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</si>
  <si>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</si>
  <si>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</si>
  <si>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</si>
  <si>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</si>
  <si>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</si>
  <si>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</si>
  <si>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</si>
  <si>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</si>
  <si>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</si>
  <si>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</si>
  <si>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</si>
  <si>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</si>
  <si>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</si>
  <si>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</si>
  <si>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</si>
  <si>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</si>
  <si>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</si>
  <si>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</si>
  <si>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</si>
  <si>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</si>
  <si>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</si>
  <si>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</si>
  <si>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</si>
  <si>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</si>
  <si>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</si>
  <si>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</si>
  <si>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</si>
  <si>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</si>
  <si>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</si>
  <si>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</si>
  <si>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</si>
  <si>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</si>
  <si>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</si>
  <si>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</si>
  <si>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</si>
  <si>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</si>
  <si>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</si>
  <si>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</si>
  <si>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</si>
  <si>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</si>
  <si>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</si>
  <si>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</si>
  <si>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</si>
  <si>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</si>
  <si>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</si>
  <si>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</si>
  <si>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</si>
  <si>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</si>
  <si>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</si>
  <si>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</si>
  <si>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</si>
  <si>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</si>
  <si>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</si>
  <si>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</si>
  <si>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</si>
  <si>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</si>
  <si>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</si>
  <si>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</si>
  <si>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</si>
  <si>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</si>
  <si>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</si>
  <si>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</si>
  <si>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</si>
  <si>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</si>
  <si>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</si>
  <si>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</si>
  <si>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</si>
  <si>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</si>
  <si>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</si>
  <si>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</si>
  <si>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</si>
  <si>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</si>
  <si>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</si>
  <si>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</si>
  <si>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</si>
  <si>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</si>
  <si>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</si>
  <si>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</si>
  <si>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</si>
  <si>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</si>
  <si>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</si>
  <si>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</si>
  <si>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</si>
  <si>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</si>
  <si>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</si>
  <si>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</si>
  <si>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</si>
  <si>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</si>
  <si>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</si>
  <si>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</si>
  <si>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</si>
  <si>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</si>
  <si>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</si>
  <si>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</si>
  <si>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</si>
  <si>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</si>
  <si>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</si>
  <si>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</si>
  <si>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</si>
  <si>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</si>
  <si>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</si>
  <si>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</si>
  <si>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</si>
  <si>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</si>
  <si>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</si>
  <si>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</si>
  <si>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</si>
  <si>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</si>
  <si>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</si>
  <si>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</si>
  <si>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</si>
  <si>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</si>
  <si>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</si>
  <si>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</si>
  <si>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</si>
  <si>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</si>
  <si>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</si>
  <si>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</si>
  <si>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</si>
  <si>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</si>
  <si>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</si>
  <si>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</si>
  <si>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</si>
  <si>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</si>
  <si>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</si>
  <si>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</si>
  <si>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</si>
  <si>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</si>
  <si>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</si>
  <si>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</si>
  <si>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</si>
  <si>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</si>
  <si>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</si>
  <si>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</si>
  <si>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</si>
  <si>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</si>
  <si>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</si>
  <si>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</si>
  <si>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</si>
  <si>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</si>
  <si>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</si>
  <si>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</si>
  <si>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</si>
  <si>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</si>
  <si>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</si>
  <si>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</si>
  <si>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</si>
  <si>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</si>
  <si>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</si>
  <si>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</si>
  <si>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</si>
  <si>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</si>
  <si>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</si>
  <si>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</si>
  <si>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</si>
  <si>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</si>
  <si>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</si>
  <si>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</si>
  <si>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</si>
  <si>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</si>
  <si>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</si>
  <si>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</si>
  <si>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</si>
  <si>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</si>
  <si>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</si>
  <si>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</si>
  <si>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</si>
  <si>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</si>
  <si>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</si>
  <si>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</si>
  <si>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</si>
  <si>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</si>
  <si>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</si>
  <si>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</si>
  <si>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</si>
  <si>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</si>
  <si>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</si>
  <si>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</si>
  <si>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</si>
  <si>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</si>
  <si>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</si>
  <si>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</si>
  <si>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</si>
  <si>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</si>
  <si>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</si>
  <si>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</si>
  <si>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</si>
  <si>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</si>
  <si>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</si>
  <si>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</si>
  <si>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</si>
  <si>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</si>
  <si>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</si>
  <si>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</si>
  <si>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</si>
  <si>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</si>
  <si>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</si>
  <si>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</si>
  <si>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</si>
  <si>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</si>
  <si>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</si>
  <si>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</si>
  <si>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</si>
  <si>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</si>
  <si>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</si>
  <si>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</si>
  <si>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</si>
  <si>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</si>
  <si>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</si>
  <si>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</si>
  <si>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</si>
  <si>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</si>
  <si>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</si>
  <si>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</si>
  <si>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</si>
  <si>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</si>
  <si>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</si>
  <si>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</si>
  <si>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</si>
  <si>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</si>
  <si>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</si>
  <si>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</si>
  <si>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</si>
  <si>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</si>
  <si>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</si>
  <si>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</si>
  <si>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</si>
  <si>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</si>
  <si>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</si>
  <si>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</si>
  <si>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</si>
  <si>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</si>
  <si>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</si>
  <si>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</si>
  <si>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</si>
  <si>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</si>
  <si>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</si>
  <si>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</si>
  <si>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</si>
  <si>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</si>
  <si>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</si>
  <si>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</si>
  <si>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</si>
  <si>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</si>
  <si>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</si>
  <si>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</si>
  <si>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</si>
  <si>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</si>
  <si>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</si>
  <si>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</si>
  <si>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</si>
  <si>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</si>
  <si>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</si>
  <si>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</si>
  <si>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</si>
  <si>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</si>
  <si>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</si>
  <si>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</si>
  <si>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</si>
  <si>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</si>
  <si>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</si>
  <si>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</si>
  <si>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</si>
  <si>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</si>
  <si>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</si>
  <si>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</si>
  <si>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</si>
  <si>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</si>
  <si>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</si>
  <si>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</si>
  <si>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</si>
  <si>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</si>
  <si>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</si>
  <si>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</si>
  <si>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</si>
  <si>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</si>
  <si>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</si>
  <si>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</si>
  <si>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</si>
  <si>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</si>
  <si>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</si>
  <si>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</si>
  <si>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</si>
  <si>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</si>
  <si>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</si>
  <si>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</si>
  <si>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</si>
  <si>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</si>
  <si>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</si>
  <si>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</si>
  <si>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</si>
  <si>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</si>
  <si>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</si>
  <si>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</si>
  <si>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</si>
  <si>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</si>
  <si>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</si>
  <si>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</si>
  <si>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</si>
  <si>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</si>
  <si>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</si>
  <si>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</si>
  <si>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</si>
  <si>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</si>
  <si>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</si>
  <si>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</si>
  <si>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</si>
  <si>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</si>
  <si>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</si>
  <si>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</si>
  <si>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</si>
  <si>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</si>
  <si>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</si>
  <si>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</si>
  <si>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</si>
  <si>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</si>
  <si>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</si>
  <si>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</si>
  <si>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</si>
  <si>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</si>
  <si>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</si>
  <si>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</si>
  <si>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</si>
  <si>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</si>
  <si>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</si>
  <si>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</si>
  <si>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</si>
  <si>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</si>
  <si>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</si>
  <si>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</si>
  <si>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</si>
  <si>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</si>
  <si>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</si>
  <si>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</si>
  <si>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</si>
  <si>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</si>
  <si>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</si>
  <si>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</si>
  <si>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</si>
  <si>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</si>
  <si>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</si>
  <si>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</si>
  <si>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</si>
  <si>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</si>
  <si>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</si>
  <si>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</si>
  <si>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</si>
  <si>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</si>
  <si>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</si>
  <si>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</si>
  <si>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</si>
  <si>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</si>
  <si>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</si>
  <si>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</si>
  <si>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</si>
  <si>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</si>
  <si>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</si>
  <si>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</si>
  <si>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</si>
  <si>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</si>
  <si>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</si>
  <si>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</si>
  <si>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</si>
  <si>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</si>
  <si>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</si>
  <si>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</si>
  <si>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</si>
  <si>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</si>
  <si>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</si>
  <si>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</si>
  <si>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</si>
  <si>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</si>
  <si>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</si>
  <si>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</si>
  <si>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</si>
  <si>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</si>
  <si>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</si>
  <si>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</si>
  <si>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</si>
  <si>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</si>
  <si>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</si>
  <si>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</si>
  <si>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</si>
  <si>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</si>
  <si>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</si>
  <si>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</si>
  <si>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</si>
  <si>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</si>
  <si>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</si>
  <si>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</si>
  <si>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</si>
  <si>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</si>
  <si>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</si>
  <si>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</si>
  <si>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</si>
  <si>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</si>
  <si>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</si>
  <si>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</si>
  <si>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</si>
  <si>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</si>
  <si>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</si>
  <si>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</si>
  <si>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</si>
  <si>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</si>
  <si>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</si>
  <si>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</si>
  <si>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</si>
  <si>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</si>
  <si>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</si>
  <si>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</si>
  <si>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</si>
  <si>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</si>
  <si>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</si>
  <si>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</si>
  <si>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</si>
  <si>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</si>
  <si>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</si>
  <si>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</si>
  <si>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</si>
  <si>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</si>
  <si>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</si>
  <si>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</si>
  <si>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</si>
  <si>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</si>
  <si>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</si>
  <si>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</si>
  <si>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</si>
  <si>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</si>
  <si>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</si>
  <si>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</si>
  <si>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</si>
  <si>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</si>
  <si>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</si>
  <si>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</si>
  <si>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</si>
  <si>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</si>
  <si>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</si>
  <si>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</si>
  <si>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</si>
  <si>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</si>
  <si>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</si>
  <si>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</si>
  <si>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</si>
  <si>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</si>
  <si>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</si>
  <si>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</si>
  <si>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</si>
  <si>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</si>
  <si>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</si>
  <si>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</si>
  <si>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</si>
  <si>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</si>
  <si>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</si>
  <si>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</si>
  <si>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</si>
  <si>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</si>
  <si>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</si>
  <si>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</si>
  <si>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</si>
  <si>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</si>
  <si>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</si>
  <si>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</si>
  <si>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</si>
  <si>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</si>
  <si>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</si>
  <si>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</si>
  <si>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</si>
  <si>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</si>
  <si>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</si>
  <si>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</si>
  <si>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</si>
  <si>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</si>
  <si>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</si>
  <si>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</si>
  <si>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</si>
  <si>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</si>
  <si>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</si>
  <si>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</si>
  <si>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</si>
  <si>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</si>
  <si>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</si>
  <si>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</si>
  <si>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</si>
  <si>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</si>
  <si>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</si>
  <si>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</si>
  <si>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</si>
  <si>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</si>
  <si>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</si>
  <si>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</si>
  <si>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</si>
  <si>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</si>
  <si>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</si>
  <si>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</si>
  <si>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</si>
  <si>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</si>
  <si>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</si>
  <si>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</si>
  <si>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</si>
  <si>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</si>
  <si>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</si>
  <si>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</si>
  <si>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</si>
  <si>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</si>
  <si>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</si>
  <si>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</si>
  <si>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</si>
  <si>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</si>
  <si>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</si>
  <si>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</si>
  <si>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</si>
  <si>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</si>
  <si>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</si>
  <si>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</si>
  <si>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</si>
  <si>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</si>
  <si>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</si>
  <si>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</si>
  <si>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</si>
  <si>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</si>
  <si>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</si>
  <si>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</si>
  <si>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</si>
  <si>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</si>
  <si>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</si>
  <si>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</si>
  <si>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</si>
  <si>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</si>
  <si>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</si>
  <si>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</si>
  <si>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</si>
  <si>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</si>
  <si>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</si>
  <si>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</si>
  <si>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</si>
  <si>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</si>
  <si>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</si>
  <si>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</si>
  <si>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</si>
  <si>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</si>
  <si>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</si>
  <si>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</si>
  <si>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</si>
  <si>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</si>
  <si>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</si>
  <si>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</si>
  <si>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</si>
  <si>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</si>
  <si>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</si>
  <si>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</si>
  <si>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</si>
  <si>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</si>
  <si>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</si>
  <si>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</si>
  <si>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</si>
  <si>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</si>
  <si>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</si>
  <si>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</si>
  <si>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</si>
  <si>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</si>
  <si>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</si>
  <si>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</si>
  <si>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</si>
  <si>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</si>
  <si>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</si>
  <si>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</si>
  <si>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</si>
  <si>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</si>
  <si>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</si>
  <si>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</si>
  <si>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</si>
  <si>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</si>
  <si>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</si>
  <si>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</si>
  <si>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</si>
  <si>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</si>
  <si>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</si>
  <si>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</si>
  <si>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</si>
  <si>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</si>
  <si>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</si>
  <si>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</si>
  <si>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</si>
  <si>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</si>
  <si>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</si>
  <si>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</si>
  <si>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</si>
  <si>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</si>
  <si>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</si>
  <si>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</si>
  <si>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</si>
  <si>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</si>
  <si>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</si>
  <si>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</si>
  <si>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</si>
  <si>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</si>
  <si>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</si>
  <si>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</si>
  <si>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</si>
  <si>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</si>
  <si>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</si>
  <si>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</si>
  <si>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</si>
  <si>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</si>
  <si>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</si>
  <si>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</si>
  <si>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</si>
  <si>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</si>
  <si>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</si>
  <si>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</si>
  <si>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</si>
  <si>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</si>
  <si>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</si>
  <si>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</si>
  <si>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</si>
  <si>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</si>
  <si>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</si>
  <si>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</si>
  <si>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</si>
  <si>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</si>
  <si>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</si>
  <si>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</si>
  <si>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</si>
  <si>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</si>
  <si>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</si>
  <si>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</si>
  <si>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</si>
  <si>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</si>
  <si>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</si>
  <si>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</si>
  <si>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</si>
  <si>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</si>
  <si>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</si>
  <si>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</si>
  <si>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</si>
  <si>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</si>
  <si>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</si>
  <si>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</si>
  <si>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</si>
  <si>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</si>
  <si>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</si>
  <si>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</si>
  <si>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</si>
  <si>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</si>
  <si>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</si>
  <si>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</si>
  <si>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</si>
  <si>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</si>
  <si>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</si>
  <si>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</si>
  <si>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</si>
  <si>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</si>
  <si>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</si>
  <si>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</si>
  <si>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</si>
  <si>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</si>
  <si>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</si>
  <si>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</si>
  <si>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</si>
  <si>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</si>
  <si>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</si>
  <si>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</si>
  <si>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</si>
  <si>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</si>
  <si>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</si>
  <si>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</si>
  <si>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</si>
  <si>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</si>
  <si>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</si>
  <si>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</si>
  <si>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</si>
  <si>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</si>
  <si>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</si>
  <si>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</si>
  <si>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</si>
  <si>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</si>
  <si>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</si>
  <si>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</si>
  <si>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</si>
  <si>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</si>
  <si>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</si>
  <si>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</si>
  <si>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</si>
  <si>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</si>
  <si>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</si>
  <si>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</si>
  <si>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</si>
  <si>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</si>
  <si>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</si>
  <si>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</si>
  <si>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</si>
  <si>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</si>
  <si>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</si>
  <si>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</si>
  <si>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</si>
  <si>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</si>
  <si>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</si>
  <si>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</si>
  <si>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</si>
  <si>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</si>
  <si>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</si>
  <si>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</si>
  <si>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</si>
  <si>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</si>
  <si>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</si>
  <si>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</si>
  <si>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</si>
  <si>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</si>
  <si>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</si>
  <si>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</si>
  <si>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</si>
  <si>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</si>
  <si>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</si>
  <si>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</si>
  <si>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</si>
  <si>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</si>
  <si>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</si>
  <si>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</si>
  <si>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</si>
  <si>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</si>
  <si>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</si>
  <si>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</si>
  <si>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</si>
  <si>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</si>
  <si>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</si>
  <si>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</si>
  <si>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</si>
  <si>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</si>
  <si>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</si>
  <si>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</si>
  <si>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</si>
  <si>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</si>
  <si>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</si>
  <si>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</si>
  <si>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</si>
  <si>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</si>
  <si>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</si>
  <si>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</si>
  <si>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</si>
  <si>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</si>
  <si>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</si>
  <si>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</si>
  <si>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</si>
  <si>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</si>
  <si>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</si>
  <si>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</si>
  <si>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</si>
  <si>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</si>
  <si>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</si>
  <si>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</si>
  <si>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</si>
  <si>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</si>
  <si>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</si>
  <si>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</si>
  <si>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</si>
  <si>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</si>
  <si>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</si>
  <si>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</si>
  <si>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</si>
  <si>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</si>
  <si>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</si>
  <si>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</si>
  <si>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</si>
  <si>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</si>
  <si>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</si>
  <si>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</si>
  <si>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</si>
  <si>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</si>
  <si>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</si>
  <si>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</si>
  <si>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</si>
  <si>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</si>
  <si>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</si>
  <si>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</si>
  <si>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</si>
  <si>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</si>
  <si>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</si>
  <si>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</si>
  <si>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</si>
  <si>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</si>
  <si>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</si>
  <si>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</si>
  <si>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</si>
  <si>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</si>
  <si>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</si>
  <si>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</si>
  <si>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</si>
  <si>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</si>
  <si>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</si>
  <si>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</si>
  <si>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</si>
  <si>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</si>
  <si>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</si>
  <si>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</si>
  <si>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</si>
  <si>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</si>
  <si>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</si>
  <si>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</si>
  <si>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</si>
  <si>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</si>
  <si>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</si>
  <si>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</si>
  <si>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</si>
  <si>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</si>
  <si>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</si>
  <si>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</si>
  <si>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</si>
  <si>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</si>
  <si>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</si>
  <si>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</si>
  <si>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</si>
  <si>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</si>
  <si>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</si>
  <si>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</si>
  <si>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</si>
  <si>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</si>
  <si>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</si>
  <si>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</si>
  <si>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</si>
  <si>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</si>
  <si>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</si>
  <si>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</si>
  <si>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</si>
  <si>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</si>
  <si>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</si>
  <si>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</si>
  <si>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</si>
  <si>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</si>
  <si>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</si>
  <si>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</si>
  <si>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</si>
  <si>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</si>
  <si>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</si>
  <si>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</si>
  <si>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</si>
  <si>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</si>
  <si>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</si>
  <si>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</si>
  <si>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</si>
  <si>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</si>
  <si>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</si>
  <si>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</si>
  <si>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</si>
  <si>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</si>
  <si>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</si>
  <si>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</si>
  <si>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</si>
  <si>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</si>
  <si>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</si>
  <si>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</si>
  <si>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</si>
  <si>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</si>
  <si>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</si>
  <si>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</si>
  <si>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</si>
  <si>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</si>
  <si>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</si>
  <si>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</si>
  <si>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</si>
  <si>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</si>
  <si>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</si>
  <si>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</si>
  <si>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</si>
  <si>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</si>
  <si>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</si>
  <si>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</si>
  <si>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</si>
  <si>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</si>
  <si>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</si>
  <si>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</si>
  <si>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</si>
  <si>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</si>
  <si>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</si>
  <si>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</si>
  <si>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</si>
  <si>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</si>
  <si>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</si>
  <si>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</si>
  <si>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</si>
  <si>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</si>
  <si>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</si>
  <si>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</si>
  <si>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</si>
  <si>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</si>
  <si>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</si>
  <si>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</si>
  <si>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</si>
  <si>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</si>
  <si>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</si>
  <si>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</si>
  <si>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</si>
  <si>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</si>
  <si>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</si>
  <si>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</si>
  <si>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</si>
  <si>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</si>
  <si>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</si>
  <si>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</si>
  <si>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</si>
  <si>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</si>
  <si>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</si>
  <si>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</si>
  <si>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</si>
  <si>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</si>
  <si>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</si>
  <si>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</si>
  <si>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</si>
  <si>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</si>
  <si>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</si>
  <si>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</si>
  <si>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</si>
  <si>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</si>
  <si>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</si>
  <si>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</si>
  <si>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</si>
  <si>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</si>
  <si>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</si>
  <si>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</si>
  <si>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</si>
  <si>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</si>
  <si>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</si>
  <si>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</si>
  <si>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</si>
  <si>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</si>
  <si>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</si>
  <si>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</si>
  <si>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</si>
  <si>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</si>
  <si>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</si>
  <si>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</si>
  <si>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</si>
  <si>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</si>
  <si>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</si>
  <si>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</si>
  <si>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</si>
  <si>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</si>
  <si>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</si>
  <si>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</si>
  <si>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</si>
  <si>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</si>
  <si>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</si>
  <si>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</si>
  <si>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</si>
  <si>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</si>
  <si>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</si>
  <si>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</si>
  <si>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</si>
  <si>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</si>
  <si>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</si>
  <si>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</si>
  <si>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</si>
  <si>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</si>
  <si>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</si>
  <si>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</si>
  <si>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</si>
  <si>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</si>
  <si>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</si>
  <si>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</si>
  <si>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</si>
  <si>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</si>
  <si>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</si>
  <si>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</si>
  <si>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</si>
  <si>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</si>
  <si>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</si>
  <si>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</si>
  <si>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</si>
  <si>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</si>
  <si>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</si>
  <si>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</si>
  <si>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</si>
  <si>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</si>
  <si>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</si>
  <si>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</si>
  <si>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</si>
  <si>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</si>
  <si>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</si>
  <si>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</si>
  <si>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</si>
  <si>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</si>
  <si>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</si>
  <si>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</si>
  <si>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</si>
  <si>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</si>
  <si>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</si>
  <si>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</si>
  <si>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</si>
  <si>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</si>
  <si>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</si>
  <si>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</si>
  <si>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</si>
  <si>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</si>
  <si>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</si>
  <si>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</si>
  <si>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</si>
  <si>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</si>
  <si>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</si>
  <si>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</si>
  <si>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</si>
  <si>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</si>
  <si>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</si>
  <si>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</si>
  <si>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</si>
  <si>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</si>
  <si>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</si>
  <si>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</si>
  <si>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</si>
  <si>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</si>
  <si>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</si>
  <si>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</si>
  <si>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</si>
  <si>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</si>
  <si>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</si>
  <si>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</si>
  <si>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</si>
  <si>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</si>
  <si>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</si>
  <si>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</si>
  <si>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</si>
  <si>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</si>
  <si>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</si>
  <si>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</si>
  <si>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</si>
  <si>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</si>
  <si>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</si>
  <si>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</si>
  <si>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</si>
  <si>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</si>
  <si>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</si>
  <si>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</si>
  <si>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</si>
  <si>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</si>
  <si>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</si>
  <si>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</si>
  <si>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</si>
  <si>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</si>
  <si>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</si>
  <si>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</si>
  <si>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</si>
  <si>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</si>
  <si>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</si>
  <si>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</si>
  <si>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</si>
  <si>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</si>
  <si>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</si>
  <si>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</si>
  <si>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</si>
  <si>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</si>
  <si>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</si>
  <si>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</si>
  <si>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</si>
  <si>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</si>
  <si>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</si>
  <si>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</si>
  <si>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</si>
  <si>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</si>
  <si>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</si>
  <si>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</si>
  <si>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</si>
  <si>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</si>
  <si>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</si>
  <si>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</si>
  <si>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</si>
  <si>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</si>
  <si>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</si>
  <si>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</si>
  <si>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</si>
  <si>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</si>
  <si>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</si>
  <si>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</si>
  <si>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</si>
  <si>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</si>
  <si>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</si>
  <si>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</si>
  <si>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</si>
  <si>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</si>
  <si>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</si>
  <si>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</si>
  <si>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</si>
  <si>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</si>
  <si>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</si>
  <si>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</si>
  <si>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</si>
  <si>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</si>
  <si>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</si>
  <si>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</si>
  <si>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</si>
  <si>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</si>
  <si>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</si>
  <si>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</si>
  <si>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</si>
  <si>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</si>
  <si>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</si>
  <si>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</si>
  <si>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</si>
  <si>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</si>
  <si>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</si>
  <si>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</si>
  <si>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</si>
  <si>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</si>
  <si>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</si>
  <si>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</si>
  <si>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</si>
  <si>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</si>
  <si>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</si>
  <si>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</si>
  <si>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</si>
  <si>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</si>
  <si>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</si>
  <si>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</si>
  <si>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</si>
  <si>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</si>
  <si>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</si>
  <si>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</si>
  <si>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</si>
  <si>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</si>
  <si>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</si>
  <si>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</si>
  <si>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</si>
  <si>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</si>
  <si>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</si>
  <si>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</si>
  <si>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</si>
  <si>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</si>
  <si>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</si>
  <si>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</si>
  <si>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</si>
  <si>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</si>
  <si>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</si>
  <si>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</si>
  <si>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</si>
  <si>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</si>
  <si>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</si>
  <si>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</si>
  <si>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</si>
  <si>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</si>
  <si>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</si>
  <si>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</si>
  <si>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</si>
  <si>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</si>
  <si>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</si>
  <si>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</si>
  <si>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</si>
  <si>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</si>
  <si>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</si>
  <si>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</si>
  <si>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</si>
  <si>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</si>
  <si>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</si>
  <si>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</si>
  <si>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</si>
  <si>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</si>
  <si>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</si>
  <si>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</si>
  <si>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</si>
  <si>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</si>
  <si>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</si>
  <si>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</si>
  <si>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</si>
  <si>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</si>
  <si>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</si>
  <si>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</si>
  <si>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</si>
  <si>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</si>
  <si>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</si>
  <si>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</si>
  <si>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</si>
  <si>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</si>
  <si>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</si>
  <si>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</si>
  <si>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</si>
  <si>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</si>
  <si>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</si>
  <si>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</si>
  <si>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</si>
  <si>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</si>
  <si>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</si>
  <si>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</si>
  <si>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</si>
  <si>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</si>
  <si>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</si>
  <si>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</si>
  <si>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</si>
  <si>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</si>
  <si>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</si>
  <si>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</si>
  <si>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</si>
  <si>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</si>
  <si>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</si>
  <si>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</si>
  <si>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</si>
  <si>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</si>
  <si>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</si>
  <si>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</si>
  <si>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</si>
  <si>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</si>
  <si>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</si>
  <si>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</si>
  <si>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</si>
  <si>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</si>
  <si>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</si>
  <si>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</si>
  <si>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</si>
  <si>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</si>
  <si>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</si>
  <si>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</si>
  <si>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</si>
  <si>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</si>
  <si>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</si>
  <si>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</si>
  <si>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</si>
  <si>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</si>
  <si>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</si>
  <si>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</si>
  <si>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</si>
  <si>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</si>
  <si>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</si>
  <si>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</si>
  <si>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</si>
  <si>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</si>
  <si>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</si>
  <si>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</si>
  <si>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</si>
  <si>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</si>
  <si>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</si>
  <si>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</si>
  <si>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</si>
  <si>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</si>
  <si>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</si>
  <si>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</si>
  <si>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</si>
  <si>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</si>
  <si>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</si>
  <si>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</si>
  <si>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</si>
  <si>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</si>
  <si>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</si>
  <si>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</si>
  <si>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</si>
  <si>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</si>
  <si>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</si>
  <si>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</si>
  <si>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</si>
  <si>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</si>
  <si>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</si>
  <si>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</si>
  <si>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</si>
  <si>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</si>
  <si>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</si>
  <si>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</si>
  <si>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</si>
  <si>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</si>
  <si>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</si>
  <si>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</si>
  <si>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</si>
  <si>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</si>
  <si>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</si>
  <si>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</si>
  <si>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</si>
  <si>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</si>
  <si>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</si>
  <si>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</si>
  <si>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</si>
  <si>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</si>
  <si>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</si>
  <si>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</si>
  <si>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</si>
  <si>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</si>
  <si>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</si>
  <si>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</si>
  <si>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</si>
  <si>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</si>
  <si>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</si>
  <si>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</si>
  <si>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</si>
  <si>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</si>
  <si>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</si>
  <si>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</si>
  <si>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</si>
  <si>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</si>
  <si>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</si>
  <si>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</si>
  <si>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</si>
  <si>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</si>
  <si>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</si>
  <si>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</si>
  <si>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</si>
  <si>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</si>
  <si>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</si>
  <si>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</si>
  <si>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</si>
  <si>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</si>
  <si>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</si>
  <si>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</si>
  <si>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</si>
  <si>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</si>
  <si>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</si>
  <si>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</si>
  <si>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</si>
  <si>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</si>
  <si>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</si>
  <si>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</si>
  <si>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</si>
  <si>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</si>
  <si>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</si>
  <si>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</si>
  <si>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</si>
  <si>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</si>
  <si>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</si>
  <si>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</si>
  <si>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</si>
  <si>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</si>
  <si>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</si>
  <si>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</si>
  <si>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</si>
  <si>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</si>
  <si>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</si>
  <si>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</si>
  <si>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</si>
  <si>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</si>
  <si>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</si>
  <si>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</si>
  <si>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</si>
  <si>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</si>
  <si>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</si>
  <si>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</si>
  <si>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</si>
  <si>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</si>
  <si>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</si>
  <si>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</si>
  <si>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</si>
  <si>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</si>
  <si>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</si>
  <si>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</si>
  <si>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</si>
  <si>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</si>
  <si>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</si>
  <si>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</si>
  <si>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</si>
  <si>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</si>
  <si>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</si>
  <si>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</si>
  <si>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</si>
  <si>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</si>
  <si>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</si>
  <si>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</si>
  <si>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</si>
  <si>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</si>
  <si>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</si>
  <si>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</si>
  <si>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</si>
  <si>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</si>
  <si>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</si>
  <si>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</si>
  <si>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</si>
  <si>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</si>
  <si>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</si>
  <si>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</si>
  <si>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</si>
  <si>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</si>
  <si>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</si>
  <si>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</si>
  <si>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</si>
  <si>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</si>
  <si>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</si>
  <si>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</si>
  <si>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</si>
  <si>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</si>
  <si>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</si>
  <si>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</si>
  <si>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</si>
  <si>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</si>
  <si>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</si>
  <si>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</si>
  <si>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</si>
  <si>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</si>
  <si>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</si>
  <si>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</si>
  <si>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</si>
  <si>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</si>
  <si>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</si>
  <si>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</si>
  <si>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</si>
  <si>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</si>
  <si>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</si>
  <si>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</si>
  <si>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</si>
  <si>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</si>
  <si>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</si>
  <si>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</si>
  <si>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</si>
  <si>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</si>
  <si>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</si>
  <si>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</si>
  <si>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</si>
  <si>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</si>
  <si>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</si>
  <si>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</si>
  <si>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</si>
  <si>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</si>
  <si>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</si>
  <si>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</si>
  <si>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</si>
  <si>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</si>
  <si>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</si>
  <si>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</si>
  <si>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</si>
  <si>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</si>
  <si>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</si>
  <si>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</si>
  <si>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</si>
  <si>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</si>
  <si>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</si>
  <si>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</si>
  <si>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</si>
  <si>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</si>
  <si>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</si>
  <si>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</si>
  <si>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</si>
  <si>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</si>
  <si>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</si>
  <si>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</si>
  <si>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</si>
  <si>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</si>
  <si>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</si>
  <si>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</si>
  <si>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</si>
  <si>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</si>
  <si>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</si>
  <si>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</si>
  <si>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</si>
  <si>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</si>
  <si>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</si>
  <si>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</si>
  <si>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</si>
  <si>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</si>
  <si>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</si>
  <si>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</si>
  <si>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</si>
  <si>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</si>
  <si>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</si>
  <si>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</si>
  <si>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</si>
  <si>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</si>
  <si>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</si>
  <si>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</si>
  <si>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</si>
  <si>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</si>
  <si>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</si>
  <si>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</si>
  <si>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</si>
  <si>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</si>
  <si>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</si>
  <si>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</si>
  <si>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</si>
  <si>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</si>
  <si>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</si>
  <si>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</si>
  <si>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</si>
  <si>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</si>
  <si>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</si>
  <si>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</si>
  <si>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</si>
  <si>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</si>
  <si>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</si>
  <si>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</si>
  <si>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</si>
  <si>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</si>
  <si>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</si>
  <si>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</si>
  <si>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</si>
  <si>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</si>
  <si>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</si>
  <si>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</si>
  <si>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</si>
  <si>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</si>
  <si>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</si>
  <si>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</si>
  <si>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</si>
  <si>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</si>
  <si>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</si>
  <si>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</si>
  <si>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</si>
  <si>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</si>
  <si>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</si>
  <si>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</si>
  <si>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</si>
  <si>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</si>
  <si>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</si>
  <si>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</si>
  <si>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</si>
  <si>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</si>
  <si>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</si>
  <si>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</si>
  <si>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</si>
  <si>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</si>
  <si>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</si>
  <si>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</si>
  <si>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</si>
  <si>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</si>
  <si>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</si>
  <si>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</si>
  <si>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</si>
  <si>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</si>
  <si>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</si>
  <si>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</si>
  <si>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</si>
  <si>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</si>
  <si>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</si>
  <si>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</si>
  <si>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</si>
  <si>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</si>
  <si>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</si>
  <si>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</si>
  <si>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</si>
  <si>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</si>
  <si>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</si>
  <si>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</si>
  <si>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</si>
  <si>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</si>
  <si>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</si>
  <si>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</si>
  <si>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</si>
  <si>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</si>
  <si>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</si>
  <si>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</si>
  <si>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</si>
  <si>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</si>
  <si>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</si>
  <si>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</si>
  <si>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</si>
  <si>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</si>
  <si>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</si>
  <si>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</si>
  <si>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</si>
  <si>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</si>
  <si>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</si>
  <si>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</si>
  <si>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</si>
  <si>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</si>
  <si>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</si>
  <si>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</si>
  <si>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</si>
  <si>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</si>
  <si>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</si>
  <si>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</si>
  <si>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</si>
  <si>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</si>
  <si>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</si>
  <si>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</si>
  <si>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</si>
  <si>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</si>
  <si>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</si>
  <si>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</si>
  <si>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</si>
  <si>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</si>
  <si>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</si>
  <si>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</si>
  <si>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</si>
  <si>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</si>
  <si>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</si>
  <si>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</si>
  <si>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</si>
  <si>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</si>
  <si>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</si>
  <si>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</si>
  <si>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</si>
  <si>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</si>
  <si>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</si>
  <si>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</si>
  <si>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</si>
  <si>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</si>
  <si>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</si>
  <si>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</si>
  <si>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</si>
  <si>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</si>
  <si>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</si>
  <si>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</si>
  <si>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</si>
  <si>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</si>
  <si>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</si>
  <si>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</si>
  <si>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</si>
  <si>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</si>
  <si>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</si>
  <si>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</si>
  <si>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</si>
  <si>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</si>
  <si>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</si>
  <si>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</si>
  <si>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</si>
  <si>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</si>
  <si>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</si>
  <si>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</si>
  <si>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</si>
  <si>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</si>
  <si>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</si>
  <si>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</si>
  <si>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</si>
  <si>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</si>
  <si>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</si>
  <si>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</si>
  <si>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</si>
  <si>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</si>
  <si>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</si>
  <si>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</si>
  <si>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</si>
  <si>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</si>
  <si>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</si>
  <si>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</si>
  <si>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</si>
  <si>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</si>
  <si>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</si>
  <si>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</si>
  <si>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</si>
  <si>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</si>
  <si>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</si>
  <si>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</si>
  <si>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</si>
  <si>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</si>
  <si>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</si>
  <si>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</si>
  <si>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</si>
  <si>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</si>
  <si>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</si>
  <si>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</si>
  <si>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</si>
  <si>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</si>
  <si>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</si>
  <si>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</si>
  <si>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</si>
  <si>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</si>
  <si>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</si>
  <si>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</si>
  <si>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</si>
  <si>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</si>
  <si>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</si>
  <si>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</si>
  <si>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</si>
  <si>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</si>
  <si>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</si>
  <si>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</si>
  <si>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</si>
  <si>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</si>
  <si>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</si>
  <si>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</si>
  <si>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</si>
  <si>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</si>
  <si>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</si>
  <si>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</si>
  <si>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</si>
  <si>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</si>
  <si>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</si>
  <si>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</si>
  <si>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</si>
  <si>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</si>
  <si>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</si>
  <si>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</si>
  <si>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</si>
  <si>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</si>
  <si>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</si>
  <si>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</si>
  <si>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</si>
  <si>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</si>
  <si>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</si>
  <si>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</si>
  <si>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</si>
  <si>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</si>
  <si>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</si>
  <si>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</si>
  <si>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</si>
  <si>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</si>
  <si>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</si>
  <si>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</si>
  <si>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</si>
  <si>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</si>
  <si>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</si>
  <si>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</si>
  <si>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</si>
  <si>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</si>
  <si>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</si>
  <si>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</si>
  <si>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</si>
  <si>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</si>
  <si>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</si>
  <si>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</si>
  <si>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</si>
  <si>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</si>
  <si>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</si>
  <si>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</si>
  <si>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</si>
  <si>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</si>
  <si>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</si>
  <si>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</si>
  <si>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</si>
  <si>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</si>
  <si>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</si>
  <si>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</si>
  <si>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</si>
  <si>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</si>
  <si>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</si>
  <si>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</si>
  <si>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</si>
  <si>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</si>
  <si>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</si>
  <si>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</si>
  <si>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</si>
  <si>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</si>
  <si>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</si>
  <si>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</si>
  <si>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</si>
  <si>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</si>
  <si>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</si>
  <si>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</si>
  <si>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</si>
  <si>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</si>
  <si>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</si>
  <si>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</si>
  <si>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</si>
  <si>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</si>
  <si>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</si>
  <si>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</si>
  <si>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</si>
  <si>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</si>
  <si>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</si>
  <si>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</si>
  <si>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</si>
  <si>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</si>
  <si>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</si>
  <si>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</si>
  <si>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</si>
  <si>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</si>
  <si>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</si>
  <si>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</si>
  <si>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</si>
  <si>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</si>
  <si>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</si>
  <si>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</si>
  <si>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</si>
  <si>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</si>
  <si>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</si>
  <si>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</si>
  <si>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</si>
  <si>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</si>
  <si>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</si>
  <si>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</si>
  <si>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</si>
  <si>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</si>
  <si>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</si>
  <si>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</si>
  <si>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</si>
  <si>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</si>
  <si>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</si>
  <si>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</si>
  <si>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</si>
  <si>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</si>
  <si>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</si>
  <si>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</si>
  <si>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</si>
  <si>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</si>
  <si>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</si>
  <si>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</si>
  <si>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</si>
  <si>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</si>
  <si>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</si>
  <si>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</si>
  <si>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</si>
  <si>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</si>
  <si>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</si>
  <si>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</si>
  <si>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</si>
  <si>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</si>
  <si>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</si>
  <si>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</si>
  <si>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</si>
  <si>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</si>
  <si>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</si>
  <si>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</si>
  <si>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</si>
  <si>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</si>
  <si>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</si>
  <si>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</si>
  <si>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</si>
  <si>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</si>
  <si>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</si>
  <si>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</si>
  <si>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</si>
  <si>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</si>
  <si>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</si>
  <si>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</si>
  <si>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</si>
  <si>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</si>
  <si>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</si>
  <si>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</si>
  <si>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</si>
  <si>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</si>
  <si>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</si>
  <si>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</si>
  <si>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</si>
  <si>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</si>
  <si>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</si>
  <si>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</si>
  <si>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</si>
  <si>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</si>
  <si>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</si>
  <si>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</si>
  <si>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</si>
  <si>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</si>
  <si>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</si>
  <si>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</si>
  <si>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</si>
  <si>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</si>
  <si>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</si>
  <si>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</si>
  <si>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</si>
  <si>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</si>
  <si>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</si>
  <si>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</si>
  <si>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</si>
  <si>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</si>
  <si>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</si>
  <si>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</si>
  <si>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</si>
  <si>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</si>
  <si>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</si>
  <si>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</si>
  <si>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</si>
  <si>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</si>
  <si>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</si>
  <si>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</si>
  <si>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</si>
  <si>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</si>
  <si>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</si>
  <si>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</si>
  <si>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</si>
  <si>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</si>
  <si>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</si>
  <si>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</si>
  <si>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</si>
  <si>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</si>
  <si>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</si>
  <si>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</si>
  <si>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</si>
  <si>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</si>
  <si>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</si>
  <si>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</si>
  <si>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</si>
  <si>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</si>
  <si>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</si>
  <si>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</si>
  <si>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</si>
  <si>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</si>
  <si>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</si>
  <si>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</si>
  <si>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</si>
  <si>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</si>
  <si>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</si>
  <si>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</si>
  <si>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</si>
  <si>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</si>
  <si>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</si>
  <si>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</si>
  <si>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</si>
  <si>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</si>
  <si>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</si>
  <si>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</si>
  <si>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</si>
  <si>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</si>
  <si>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</si>
  <si>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</si>
  <si>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</si>
  <si>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</si>
  <si>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</si>
  <si>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</si>
  <si>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</si>
  <si>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</si>
  <si>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</si>
  <si>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</si>
  <si>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</si>
  <si>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</si>
  <si>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</si>
  <si>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</si>
  <si>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</si>
  <si>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</si>
  <si>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</si>
  <si>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</si>
  <si>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</si>
  <si>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</si>
  <si>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</si>
  <si>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</si>
  <si>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</si>
  <si>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</si>
  <si>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</si>
  <si>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</si>
  <si>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</si>
  <si>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</si>
  <si>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</si>
  <si>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</si>
  <si>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</si>
  <si>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</si>
  <si>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</si>
  <si>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</si>
  <si>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</si>
  <si>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</si>
  <si>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</si>
  <si>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</si>
  <si>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</si>
  <si>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</si>
  <si>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</si>
  <si>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</si>
  <si>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</si>
  <si>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</si>
  <si>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</si>
  <si>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</si>
  <si>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</si>
  <si>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</si>
  <si>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</si>
  <si>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</si>
  <si>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</si>
  <si>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</si>
  <si>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</si>
  <si>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</si>
  <si>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</si>
  <si>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</si>
  <si>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</si>
  <si>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</si>
  <si>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</si>
  <si>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</si>
  <si>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</si>
  <si>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</si>
  <si>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</si>
  <si>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</si>
  <si>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</si>
  <si>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</si>
  <si>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</si>
  <si>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</si>
  <si>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</si>
  <si>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</si>
  <si>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</si>
  <si>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</si>
  <si>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</si>
  <si>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</si>
  <si>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</si>
  <si>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</si>
  <si>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</si>
  <si>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</si>
  <si>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</si>
  <si>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</si>
  <si>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</si>
  <si>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</si>
  <si>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</si>
  <si>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</si>
  <si>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</si>
  <si>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</si>
  <si>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</si>
  <si>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</si>
  <si>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</si>
  <si>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</si>
  <si>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</si>
  <si>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</si>
  <si>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</si>
  <si>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</si>
  <si>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</si>
  <si>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</si>
  <si>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</si>
  <si>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</si>
  <si>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</si>
  <si>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</si>
  <si>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</si>
  <si>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</si>
  <si>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</si>
  <si>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</si>
  <si>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</si>
  <si>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</si>
  <si>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</si>
  <si>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</si>
  <si>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</si>
  <si>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</si>
  <si>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</si>
  <si>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</si>
  <si>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</si>
  <si>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</si>
  <si>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</si>
  <si>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</si>
  <si>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</si>
  <si>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</si>
  <si>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</si>
  <si>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</si>
  <si>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</si>
  <si>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</si>
  <si>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</si>
  <si>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</si>
  <si>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</si>
  <si>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</si>
  <si>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</si>
  <si>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</si>
  <si>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</si>
  <si>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</si>
  <si>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</si>
  <si>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</si>
  <si>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</si>
  <si>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</si>
  <si>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</si>
  <si>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</si>
  <si>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</si>
  <si>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</si>
  <si>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</si>
  <si>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</si>
  <si>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</si>
  <si>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</si>
  <si>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</si>
  <si>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</si>
  <si>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</si>
  <si>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</si>
  <si>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</si>
  <si>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</si>
  <si>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</si>
  <si>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</si>
  <si>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</si>
  <si>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</si>
  <si>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</si>
  <si>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</si>
  <si>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</si>
  <si>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</si>
  <si>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</si>
  <si>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</si>
  <si>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</si>
  <si>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</si>
  <si>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</si>
  <si>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</si>
  <si>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</si>
  <si>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</si>
  <si>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</si>
  <si>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</si>
  <si>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</si>
  <si>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</si>
  <si>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</si>
  <si>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</si>
  <si>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</si>
  <si>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</si>
  <si>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</si>
  <si>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</si>
  <si>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</si>
  <si>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</si>
  <si>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</si>
  <si>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</si>
  <si>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</si>
  <si>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</si>
  <si>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</si>
  <si>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</si>
  <si>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</si>
  <si>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</si>
  <si>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</si>
  <si>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</si>
  <si>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</si>
  <si>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</si>
  <si>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</si>
  <si>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</si>
  <si>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</si>
  <si>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</si>
  <si>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</si>
  <si>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</si>
  <si>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</si>
  <si>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</si>
  <si>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</si>
  <si>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</si>
  <si>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</si>
  <si>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</si>
  <si>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</si>
  <si>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</si>
  <si>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</si>
  <si>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</si>
  <si>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</si>
  <si>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</si>
  <si>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</si>
  <si>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</si>
  <si>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</si>
  <si>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</si>
  <si>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</si>
  <si>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</si>
  <si>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</si>
  <si>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</si>
  <si>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</si>
  <si>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</si>
  <si>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</si>
  <si>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</si>
  <si>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</si>
  <si>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</si>
  <si>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</si>
  <si>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</si>
  <si>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</si>
  <si>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</si>
  <si>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</si>
  <si>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</si>
  <si>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</si>
  <si>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</si>
  <si>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</si>
  <si>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</si>
  <si>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</si>
  <si>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</si>
  <si>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</si>
  <si>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</si>
  <si>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</si>
  <si>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</si>
  <si>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</si>
  <si>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</si>
  <si>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</si>
  <si>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</si>
  <si>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</si>
  <si>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</si>
  <si>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</si>
  <si>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</si>
  <si>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</si>
  <si>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</si>
  <si>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</si>
  <si>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</si>
  <si>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</si>
  <si>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</si>
  <si>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</si>
  <si>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</si>
  <si>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</si>
  <si>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</si>
  <si>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</si>
  <si>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</si>
  <si>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</si>
  <si>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</si>
  <si>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</si>
  <si>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</si>
  <si>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</si>
  <si>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</si>
  <si>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</si>
  <si>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</si>
  <si>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</si>
  <si>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</si>
  <si>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</si>
  <si>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</si>
  <si>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</si>
  <si>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</si>
  <si>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</si>
  <si>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</si>
  <si>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</si>
  <si>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</si>
  <si>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</si>
  <si>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</si>
  <si>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</si>
  <si>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</si>
  <si>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</si>
  <si>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</si>
  <si>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</si>
  <si>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</si>
  <si>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</si>
  <si>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</si>
  <si>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</si>
  <si>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</si>
  <si>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</si>
  <si>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</si>
  <si>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</si>
  <si>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</si>
  <si>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</si>
  <si>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</si>
  <si>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</si>
  <si>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</si>
  <si>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</si>
  <si>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</si>
  <si>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</si>
  <si>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</si>
  <si>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</si>
  <si>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</si>
  <si>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</si>
  <si>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</si>
  <si>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</si>
  <si>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</si>
  <si>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</si>
  <si>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</si>
  <si>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</si>
  <si>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</si>
  <si>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</si>
  <si>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</si>
  <si>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</si>
  <si>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</si>
  <si>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</si>
  <si>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</si>
  <si>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</si>
  <si>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</si>
  <si>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</si>
  <si>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</si>
  <si>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</si>
  <si>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</si>
  <si>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</si>
  <si>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</si>
  <si>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</si>
  <si>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</si>
  <si>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</si>
  <si>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</si>
  <si>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</si>
  <si>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</si>
  <si>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</si>
  <si>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</si>
  <si>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</si>
  <si>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</si>
  <si>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</si>
  <si>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</si>
  <si>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</si>
  <si>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</si>
  <si>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</si>
  <si>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</si>
  <si>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</si>
  <si>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</si>
  <si>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</si>
  <si>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</si>
  <si>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</si>
  <si>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</si>
  <si>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</si>
  <si>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</si>
  <si>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</si>
  <si>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</si>
  <si>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</si>
  <si>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</si>
  <si>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</si>
  <si>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</si>
  <si>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</si>
  <si>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</si>
  <si>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</si>
  <si>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</si>
  <si>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</si>
  <si>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</si>
  <si>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</si>
  <si>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</si>
  <si>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</si>
  <si>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</si>
  <si>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</si>
  <si>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</si>
  <si>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</si>
  <si>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</si>
  <si>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</si>
  <si>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</si>
  <si>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</si>
  <si>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</si>
  <si>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</si>
  <si>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</si>
  <si>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</si>
  <si>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</si>
  <si>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</si>
  <si>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</si>
  <si>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</si>
  <si>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</si>
  <si>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</si>
  <si>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</si>
  <si>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</si>
  <si>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</si>
  <si>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</si>
  <si>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</si>
  <si>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</si>
  <si>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</si>
  <si>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</si>
  <si>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</si>
  <si>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</si>
  <si>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</si>
  <si>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</si>
  <si>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</si>
  <si>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</si>
  <si>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</si>
  <si>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</si>
  <si>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</si>
  <si>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</si>
  <si>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</si>
  <si>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</si>
  <si>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</si>
  <si>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</si>
  <si>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</si>
  <si>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</si>
  <si>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</si>
  <si>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</si>
  <si>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</si>
  <si>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</si>
  <si>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</si>
  <si>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</si>
  <si>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</si>
  <si>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</si>
  <si>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</si>
  <si>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</si>
  <si>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</si>
  <si>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</si>
  <si>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</si>
  <si>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</si>
  <si>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</si>
  <si>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</si>
  <si>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</si>
  <si>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</si>
  <si>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</si>
  <si>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</si>
  <si>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</si>
  <si>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</si>
  <si>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</si>
  <si>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</si>
  <si>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</si>
  <si>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</si>
  <si>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</si>
  <si>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</si>
  <si>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</si>
  <si>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</si>
  <si>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</si>
  <si>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</si>
  <si>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</si>
  <si>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</si>
  <si>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</si>
  <si>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</si>
  <si>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</si>
  <si>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</si>
  <si>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</si>
  <si>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</si>
  <si>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</si>
  <si>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</si>
  <si>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</si>
  <si>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</si>
  <si>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</si>
  <si>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</si>
  <si>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</si>
  <si>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</si>
  <si>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</si>
  <si>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</si>
  <si>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</si>
  <si>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</si>
  <si>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</si>
  <si>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</si>
  <si>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</si>
  <si>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</si>
  <si>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</si>
  <si>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</si>
  <si>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</si>
  <si>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</si>
  <si>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</si>
  <si>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</si>
  <si>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</si>
  <si>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</si>
  <si>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</si>
  <si>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</si>
  <si>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</si>
  <si>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</si>
  <si>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</si>
  <si>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</si>
  <si>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</si>
  <si>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</si>
  <si>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</si>
  <si>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</si>
  <si>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</si>
  <si>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</si>
  <si>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</si>
  <si>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</si>
  <si>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</si>
  <si>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</si>
  <si>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</si>
  <si>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</si>
  <si>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</si>
  <si>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</si>
  <si>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</si>
  <si>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</si>
  <si>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</si>
  <si>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</si>
  <si>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</si>
  <si>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</si>
  <si>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</si>
  <si>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</si>
  <si>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</si>
  <si>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</si>
  <si>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</si>
  <si>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</si>
  <si>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</si>
  <si>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</si>
  <si>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</si>
  <si>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</si>
  <si>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</si>
  <si>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</si>
  <si>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</si>
  <si>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</si>
  <si>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</si>
  <si>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</si>
  <si>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</si>
  <si>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</si>
  <si>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</si>
  <si>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</si>
  <si>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</si>
  <si>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</si>
  <si>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</si>
  <si>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</si>
  <si>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</si>
  <si>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</si>
  <si>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</si>
  <si>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</si>
  <si>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</si>
  <si>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</si>
  <si>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</si>
  <si>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</si>
  <si>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</si>
  <si>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</si>
  <si>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</si>
  <si>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</si>
  <si>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</si>
  <si>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</si>
  <si>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</si>
  <si>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</si>
  <si>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</si>
  <si>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</si>
  <si>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</si>
  <si>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</si>
  <si>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</si>
  <si>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</si>
  <si>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</si>
  <si>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</si>
  <si>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</si>
  <si>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</si>
  <si>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</si>
  <si>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</si>
  <si>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</si>
  <si>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</si>
  <si>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</si>
  <si>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</si>
  <si>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</si>
  <si>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</si>
  <si>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</si>
  <si>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</si>
  <si>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</si>
  <si>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</si>
  <si>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</si>
  <si>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</si>
  <si>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</si>
  <si>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</si>
  <si>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</si>
  <si>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</si>
  <si>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</si>
  <si>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</si>
  <si>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</si>
  <si>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</si>
  <si>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</si>
  <si>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</si>
  <si>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</si>
  <si>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</si>
  <si>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</si>
  <si>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</si>
  <si>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</si>
  <si>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</si>
  <si>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</si>
  <si>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</si>
  <si>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</si>
  <si>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</si>
  <si>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</si>
  <si>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</si>
  <si>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</si>
  <si>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</si>
  <si>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</si>
  <si>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</si>
  <si>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</si>
  <si>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</si>
  <si>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</si>
  <si>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</si>
  <si>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</si>
  <si>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</si>
  <si>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</si>
  <si>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</si>
  <si>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</si>
  <si>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</si>
  <si>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</si>
  <si>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</si>
  <si>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</si>
  <si>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</si>
  <si>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</si>
  <si>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</si>
  <si>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</si>
  <si>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</si>
  <si>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</si>
  <si>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</si>
  <si>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</si>
  <si>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</si>
  <si>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</si>
  <si>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</si>
  <si>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</si>
  <si>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</si>
  <si>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</si>
  <si>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</si>
  <si>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</si>
  <si>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</si>
  <si>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</si>
  <si>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</si>
  <si>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</si>
  <si>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</si>
  <si>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</si>
  <si>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</si>
  <si>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</si>
  <si>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</si>
  <si>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</si>
  <si>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</si>
  <si>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</si>
  <si>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</si>
  <si>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</si>
  <si>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</si>
  <si>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</si>
  <si>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</si>
  <si>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</si>
  <si>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</si>
  <si>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</si>
  <si>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</si>
  <si>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</si>
  <si>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</si>
  <si>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</si>
  <si>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</si>
  <si>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</si>
  <si>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</si>
  <si>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</si>
  <si>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</si>
  <si>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</si>
  <si>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</si>
  <si>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</si>
  <si>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</si>
  <si>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</si>
  <si>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</si>
  <si>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</si>
  <si>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</si>
  <si>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</si>
  <si>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</si>
  <si>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</si>
  <si>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</si>
  <si>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</si>
  <si>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</si>
  <si>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</si>
  <si>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</si>
  <si>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</si>
  <si>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</si>
  <si>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</si>
  <si>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</si>
  <si>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</si>
  <si>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</si>
  <si>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</si>
  <si>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</si>
  <si>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</si>
  <si>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</si>
  <si>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</si>
  <si>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</si>
  <si>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</si>
  <si>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</si>
  <si>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</si>
  <si>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</si>
  <si>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</si>
  <si>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</si>
  <si>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</si>
  <si>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</si>
  <si>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</si>
  <si>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</si>
  <si>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</si>
  <si>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</si>
  <si>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</si>
  <si>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</si>
  <si>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</si>
  <si>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</si>
  <si>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</si>
  <si>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</si>
  <si>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</si>
  <si>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</si>
  <si>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</si>
  <si>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</si>
  <si>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</si>
  <si>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</si>
  <si>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</si>
  <si>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</si>
  <si>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</si>
  <si>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</si>
  <si>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</si>
  <si>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</si>
  <si>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</si>
  <si>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</si>
  <si>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</si>
  <si>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</si>
  <si>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</si>
  <si>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</si>
  <si>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</si>
  <si>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</si>
  <si>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</si>
  <si>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</si>
  <si>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</si>
  <si>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</si>
  <si>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</si>
  <si>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</si>
  <si>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</si>
  <si>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</si>
  <si>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</si>
  <si>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</si>
  <si>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</si>
  <si>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</si>
  <si>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</si>
  <si>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</si>
  <si>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</si>
  <si>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</si>
  <si>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</si>
  <si>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</si>
  <si>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</si>
  <si>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</si>
  <si>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</si>
  <si>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</si>
  <si>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</si>
  <si>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</si>
  <si>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</si>
  <si>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</si>
  <si>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</si>
  <si>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</si>
  <si>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</si>
  <si>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</si>
  <si>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</si>
  <si>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</si>
  <si>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</si>
  <si>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</si>
  <si>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</si>
  <si>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</si>
  <si>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</si>
  <si>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</si>
  <si>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</si>
  <si>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</si>
  <si>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</si>
  <si>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</si>
  <si>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</si>
  <si>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</si>
  <si>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</si>
  <si>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</si>
  <si>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</si>
  <si>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</si>
  <si>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</si>
  <si>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</si>
  <si>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</si>
  <si>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</si>
  <si>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</si>
  <si>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</si>
  <si>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</si>
  <si>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</si>
  <si>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</si>
  <si>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</si>
  <si>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</si>
  <si>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</si>
  <si>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</si>
  <si>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</si>
  <si>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</si>
  <si>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</si>
  <si>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</si>
  <si>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</si>
  <si>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</si>
  <si>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</si>
  <si>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</si>
  <si>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</si>
  <si>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</si>
  <si>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</si>
  <si>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</si>
  <si>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</si>
  <si>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</si>
  <si>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</si>
  <si>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</si>
  <si>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</si>
  <si>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</si>
  <si>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</si>
  <si>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</si>
  <si>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</si>
  <si>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</si>
  <si>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</si>
  <si>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</si>
  <si>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</si>
  <si>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</si>
  <si>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</si>
  <si>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</si>
  <si>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</si>
  <si>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</si>
  <si>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</si>
  <si>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</si>
  <si>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</si>
  <si>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</si>
  <si>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</si>
  <si>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</si>
  <si>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</si>
  <si>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</si>
  <si>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</si>
  <si>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</si>
  <si>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</si>
  <si>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</si>
  <si>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</si>
  <si>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</si>
  <si>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</si>
  <si>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</si>
  <si>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</si>
  <si>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</si>
  <si>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</si>
  <si>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</si>
  <si>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</si>
  <si>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</si>
  <si>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</si>
  <si>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</si>
  <si>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</si>
  <si>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</si>
  <si>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</si>
  <si>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</si>
  <si>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</si>
  <si>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</si>
  <si>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</si>
  <si>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</si>
  <si>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</si>
  <si>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</si>
  <si>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</si>
  <si>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</si>
  <si>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</si>
  <si>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</si>
  <si>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</si>
  <si>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</si>
  <si>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</si>
  <si>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</si>
  <si>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</si>
  <si>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</si>
  <si>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</si>
  <si>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</si>
  <si>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</si>
  <si>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</si>
  <si>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</si>
  <si>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</si>
  <si>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</si>
  <si>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</si>
  <si>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</si>
  <si>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</si>
  <si>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</si>
  <si>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</si>
  <si>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</si>
  <si>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</si>
  <si>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</si>
  <si>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</si>
  <si>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</si>
  <si>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</si>
  <si>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</si>
  <si>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</si>
  <si>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</si>
  <si>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</si>
  <si>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</si>
  <si>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</si>
  <si>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</si>
  <si>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</si>
  <si>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</si>
  <si>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</si>
  <si>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</si>
  <si>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</si>
  <si>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</si>
  <si>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</si>
  <si>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</si>
  <si>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</si>
  <si>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</si>
  <si>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</si>
  <si>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</si>
  <si>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</si>
  <si>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</si>
  <si>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</si>
  <si>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</si>
  <si>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</si>
  <si>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</si>
  <si>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</si>
  <si>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</si>
  <si>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</si>
  <si>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</si>
  <si>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</si>
  <si>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</si>
  <si>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</si>
  <si>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</si>
  <si>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</si>
  <si>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</si>
  <si>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</si>
  <si>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</si>
  <si>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</si>
  <si>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</si>
  <si>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</si>
  <si>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</si>
  <si>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</si>
  <si>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</si>
  <si>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</si>
  <si>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</si>
  <si>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</si>
  <si>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</si>
  <si>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</si>
  <si>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</si>
  <si>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</si>
  <si>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</si>
  <si>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</si>
  <si>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</si>
  <si>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</si>
  <si>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</si>
  <si>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</si>
  <si>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</si>
  <si>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</si>
  <si>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</si>
  <si>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</si>
  <si>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</si>
  <si>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</si>
  <si>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</si>
  <si>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</si>
  <si>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</si>
  <si>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</si>
  <si>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</si>
  <si>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</si>
  <si>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</si>
  <si>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</si>
  <si>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</si>
  <si>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</si>
  <si>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</si>
  <si>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</si>
  <si>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</si>
  <si>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</si>
  <si>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</si>
  <si>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</si>
  <si>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</si>
  <si>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</si>
  <si>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</si>
  <si>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</si>
  <si>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</si>
  <si>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</si>
  <si>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</si>
  <si>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</si>
  <si>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</si>
  <si>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</si>
  <si>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</si>
  <si>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</si>
  <si>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</si>
  <si>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</si>
  <si>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</si>
  <si>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</si>
  <si>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</si>
  <si>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</si>
  <si>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</si>
  <si>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</si>
  <si>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</si>
  <si>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</si>
  <si>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</si>
  <si>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</si>
  <si>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</si>
  <si>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</si>
  <si>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</si>
  <si>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</si>
  <si>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</si>
  <si>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</si>
  <si>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</si>
  <si>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</si>
  <si>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</si>
  <si>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</si>
  <si>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</si>
  <si>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</si>
  <si>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</si>
  <si>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</si>
  <si>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</si>
  <si>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</si>
  <si>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</si>
  <si>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</si>
  <si>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</si>
  <si>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</si>
  <si>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</si>
  <si>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</si>
  <si>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</si>
  <si>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</si>
  <si>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</si>
  <si>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</si>
  <si>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</si>
  <si>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</si>
  <si>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</si>
  <si>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</si>
  <si>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</si>
  <si>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</si>
  <si>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</si>
  <si>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</si>
  <si>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</si>
  <si>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</si>
  <si>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</si>
  <si>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</si>
  <si>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</si>
  <si>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</si>
  <si>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</si>
  <si>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</si>
  <si>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</si>
  <si>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</si>
  <si>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</si>
  <si>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</si>
  <si>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</si>
  <si>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</si>
  <si>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</si>
  <si>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</si>
  <si>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</si>
  <si>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</si>
  <si>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</si>
  <si>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</si>
  <si>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</si>
  <si>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</si>
  <si>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</si>
  <si>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</si>
  <si>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</si>
  <si>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</si>
  <si>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</si>
  <si>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</si>
  <si>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</si>
  <si>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</si>
  <si>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</si>
  <si>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</si>
  <si>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</si>
  <si>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</si>
  <si>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</si>
  <si>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</si>
  <si>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</si>
  <si>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</si>
  <si>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</si>
  <si>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</si>
  <si>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</si>
  <si>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</si>
  <si>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</si>
  <si>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</si>
  <si>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</si>
  <si>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</si>
  <si>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</si>
  <si>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</si>
  <si>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</si>
  <si>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</si>
  <si>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</si>
  <si>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</si>
  <si>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</si>
  <si>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</si>
  <si>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</si>
  <si>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</si>
  <si>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</si>
  <si>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</si>
  <si>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</si>
  <si>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</si>
  <si>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</si>
  <si>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</si>
  <si>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</si>
  <si>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</si>
  <si>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</si>
  <si>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</si>
  <si>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</si>
  <si>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</si>
  <si>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</si>
  <si>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</si>
  <si>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</si>
  <si>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</si>
  <si>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</si>
  <si>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</si>
  <si>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</si>
  <si>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</si>
  <si>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</si>
  <si>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</si>
  <si>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</si>
  <si>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</si>
  <si>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</si>
  <si>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</si>
  <si>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</si>
  <si>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</si>
  <si>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</si>
  <si>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</si>
  <si>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</si>
  <si>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</si>
  <si>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</si>
  <si>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</si>
  <si>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</si>
  <si>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</si>
  <si>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</si>
  <si>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</si>
  <si>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</si>
  <si>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</si>
  <si>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</si>
  <si>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</si>
  <si>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</si>
  <si>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</si>
  <si>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</si>
  <si>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</si>
  <si>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</si>
  <si>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</si>
  <si>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</si>
  <si>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</si>
  <si>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</si>
  <si>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</si>
  <si>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</si>
  <si>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</si>
  <si>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</si>
  <si>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</si>
  <si>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</si>
  <si>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</si>
  <si>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</si>
  <si>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</si>
  <si>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</si>
  <si>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</si>
  <si>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</si>
  <si>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</si>
  <si>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</si>
  <si>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</si>
  <si>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</si>
  <si>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</si>
  <si>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</si>
  <si>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</si>
  <si>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</si>
  <si>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</si>
  <si>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</si>
  <si>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</si>
  <si>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</si>
  <si>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</si>
  <si>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</si>
  <si>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</si>
  <si>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</si>
  <si>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</si>
  <si>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</si>
  <si>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</si>
  <si>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</si>
  <si>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</si>
  <si>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</si>
  <si>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</si>
  <si>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</si>
  <si>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</si>
  <si>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</si>
  <si>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</si>
  <si>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</si>
  <si>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</si>
  <si>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</si>
  <si>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</si>
  <si>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</si>
  <si>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</si>
  <si>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</si>
  <si>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</si>
  <si>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</si>
  <si>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</si>
  <si>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</si>
  <si>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</si>
  <si>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</si>
  <si>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</si>
  <si>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</si>
  <si>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</si>
  <si>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</si>
  <si>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</si>
  <si>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</si>
  <si>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</si>
  <si>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</si>
  <si>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</si>
  <si>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</si>
  <si>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</si>
  <si>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</si>
  <si>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</si>
  <si>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</si>
  <si>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</si>
  <si>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</si>
  <si>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</si>
  <si>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</si>
  <si>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</si>
  <si>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</si>
  <si>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</si>
  <si>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</si>
  <si>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</si>
  <si>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</si>
  <si>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</si>
  <si>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</si>
  <si>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</si>
  <si>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</si>
  <si>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</si>
  <si>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</si>
  <si>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</si>
  <si>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</si>
  <si>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</si>
  <si>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</si>
  <si>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</si>
  <si>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</si>
  <si>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</si>
  <si>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</si>
  <si>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</si>
  <si>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</si>
  <si>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</si>
  <si>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</si>
  <si>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</si>
  <si>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</si>
  <si>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</si>
  <si>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</si>
  <si>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</si>
  <si>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</si>
  <si>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</si>
  <si>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</si>
  <si>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</si>
  <si>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</si>
  <si>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</si>
  <si>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</si>
  <si>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</si>
  <si>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</si>
  <si>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</si>
  <si>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</si>
  <si>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</si>
  <si>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</si>
  <si>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</si>
  <si>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</si>
  <si>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</si>
  <si>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</si>
  <si>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</si>
  <si>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</si>
  <si>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</si>
  <si>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</si>
  <si>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</si>
  <si>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</si>
  <si>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</si>
  <si>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</si>
  <si>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</si>
  <si>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</si>
  <si>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</si>
  <si>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</si>
  <si>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</si>
  <si>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</si>
  <si>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</si>
  <si>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</si>
  <si>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</si>
  <si>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</si>
  <si>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</si>
  <si>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</si>
  <si>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</si>
  <si>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</si>
  <si>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</si>
  <si>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</si>
  <si>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</si>
  <si>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</si>
  <si>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</si>
  <si>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</si>
  <si>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</si>
  <si>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</si>
  <si>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</si>
  <si>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</si>
  <si>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</si>
  <si>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</si>
  <si>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</si>
  <si>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</si>
  <si>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</si>
  <si>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</si>
  <si>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</si>
  <si>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</si>
  <si>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</si>
  <si>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</si>
  <si>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</si>
  <si>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</si>
  <si>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</si>
  <si>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</si>
  <si>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</si>
  <si>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</si>
  <si>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</si>
  <si>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</si>
  <si>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</si>
  <si>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</si>
  <si>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</si>
  <si>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</si>
  <si>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</si>
  <si>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</si>
  <si>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</si>
  <si>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</si>
  <si>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</si>
  <si>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</si>
  <si>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</si>
  <si>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</si>
  <si>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</si>
  <si>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</si>
  <si>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</si>
  <si>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</si>
  <si>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</si>
  <si>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</si>
  <si>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</si>
  <si>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</si>
  <si>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</si>
  <si>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</si>
  <si>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</si>
  <si>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</si>
  <si>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</si>
  <si>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</si>
  <si>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</si>
  <si>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</si>
  <si>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</si>
  <si>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</si>
  <si>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</si>
  <si>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</si>
  <si>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</si>
  <si>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</si>
  <si>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</si>
  <si>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</si>
  <si>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</si>
  <si>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</si>
  <si>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</si>
  <si>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</si>
  <si>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</si>
  <si>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</si>
  <si>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</si>
  <si>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</si>
  <si>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</si>
  <si>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</si>
  <si>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</si>
  <si>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</si>
  <si>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</si>
  <si>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</si>
  <si>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</si>
  <si>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</si>
  <si>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</si>
  <si>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</si>
  <si>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</si>
  <si>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</si>
  <si>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</si>
  <si>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</si>
  <si>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</si>
  <si>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</si>
  <si>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</si>
  <si>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</si>
  <si>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</si>
  <si>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</si>
  <si>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</si>
  <si>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</si>
  <si>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</si>
  <si>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</si>
  <si>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</si>
  <si>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</si>
  <si>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</si>
  <si>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</si>
  <si>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</si>
  <si>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</si>
  <si>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</si>
  <si>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</si>
  <si>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</si>
  <si>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</si>
  <si>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</si>
  <si>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</si>
  <si>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</si>
  <si>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</si>
  <si>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</si>
  <si>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</si>
  <si>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</si>
  <si>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</si>
  <si>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</si>
  <si>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</si>
  <si>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</si>
  <si>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</si>
  <si>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</si>
  <si>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</si>
  <si>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</si>
  <si>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</si>
  <si>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</si>
  <si>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</si>
  <si>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</si>
  <si>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</si>
  <si>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</si>
  <si>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</si>
  <si>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</si>
  <si>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</si>
  <si>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</si>
  <si>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</si>
  <si>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</si>
  <si>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</si>
  <si>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</si>
  <si>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</si>
  <si>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</si>
  <si>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</si>
  <si>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</si>
  <si>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</si>
  <si>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</si>
  <si>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</si>
  <si>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</si>
  <si>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</si>
  <si>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</si>
  <si>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</si>
  <si>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</si>
  <si>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</si>
  <si>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</si>
  <si>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</si>
  <si>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</si>
  <si>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</si>
  <si>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</si>
  <si>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</si>
  <si>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</si>
  <si>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</si>
  <si>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</si>
  <si>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</si>
  <si>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</si>
  <si>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</si>
  <si>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</si>
  <si>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</si>
  <si>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</si>
  <si>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</si>
  <si>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</si>
  <si>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</si>
  <si>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</si>
  <si>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</si>
  <si>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</si>
  <si>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</si>
  <si>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</si>
  <si>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</si>
  <si>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</si>
  <si>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</si>
  <si>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</si>
  <si>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</si>
  <si>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</si>
  <si>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</si>
  <si>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</si>
  <si>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</si>
  <si>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</si>
  <si>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</si>
  <si>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</si>
  <si>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</si>
  <si>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</si>
  <si>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</si>
  <si>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</si>
  <si>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</si>
  <si>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</si>
  <si>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</si>
  <si>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</si>
  <si>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</si>
  <si>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</si>
  <si>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</si>
  <si>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</si>
  <si>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</si>
  <si>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</si>
  <si>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</si>
  <si>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</si>
  <si>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</si>
  <si>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</si>
  <si>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</si>
  <si>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</si>
  <si>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</si>
  <si>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</si>
  <si>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</si>
  <si>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</si>
  <si>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</si>
  <si>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</si>
  <si>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</si>
  <si>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</si>
  <si>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</si>
  <si>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</si>
  <si>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</si>
  <si>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</si>
  <si>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</si>
  <si>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</si>
  <si>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</si>
  <si>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</si>
  <si>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</si>
  <si>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</si>
  <si>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</si>
  <si>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</si>
  <si>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</si>
  <si>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</si>
  <si>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</si>
  <si>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</si>
  <si>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</si>
  <si>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</si>
  <si>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</si>
  <si>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</si>
  <si>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</si>
  <si>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</si>
  <si>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</si>
  <si>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</si>
  <si>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</si>
  <si>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</si>
  <si>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</si>
  <si>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</si>
  <si>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</si>
  <si>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</si>
  <si>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</si>
  <si>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</si>
  <si>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</si>
  <si>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</si>
  <si>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</si>
  <si>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</si>
  <si>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</si>
  <si>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</si>
  <si>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</si>
  <si>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</si>
  <si>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</si>
  <si>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</si>
  <si>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</si>
  <si>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</si>
  <si>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</si>
  <si>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</si>
  <si>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</si>
  <si>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</si>
  <si>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</si>
  <si>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</si>
  <si>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</si>
  <si>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</si>
  <si>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</si>
  <si>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</si>
  <si>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</si>
  <si>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</si>
  <si>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</si>
  <si>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</si>
  <si>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</si>
  <si>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</si>
  <si>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</si>
  <si>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</si>
  <si>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</si>
  <si>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</si>
  <si>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</si>
  <si>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</si>
  <si>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</si>
  <si>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</si>
  <si>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</si>
  <si>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</si>
  <si>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</si>
  <si>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</si>
  <si>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</si>
  <si>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</si>
  <si>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</si>
  <si>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</si>
  <si>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</si>
  <si>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</si>
  <si>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</si>
  <si>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</si>
  <si>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</si>
  <si>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</si>
  <si>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</si>
  <si>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</si>
  <si>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</si>
  <si>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</si>
  <si>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</si>
  <si>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</si>
  <si>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</si>
  <si>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</si>
  <si>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</si>
  <si>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</si>
  <si>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</si>
  <si>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</si>
  <si>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</si>
  <si>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</si>
  <si>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</si>
  <si>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</si>
  <si>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</si>
  <si>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</si>
  <si>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</si>
  <si>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</si>
  <si>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</si>
  <si>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</si>
  <si>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</si>
  <si>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</si>
  <si>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</si>
  <si>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</si>
  <si>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</si>
  <si>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</si>
  <si>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</si>
  <si>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</si>
  <si>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</si>
  <si>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</si>
  <si>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</si>
  <si>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</si>
  <si>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</si>
  <si>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</si>
  <si>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</si>
  <si>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</si>
  <si>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</si>
  <si>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</si>
  <si>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</si>
  <si>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</si>
  <si>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</si>
  <si>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</si>
  <si>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</si>
  <si>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</si>
  <si>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</si>
  <si>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</si>
  <si>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</si>
  <si>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</si>
  <si>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</si>
  <si>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</si>
  <si>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</si>
  <si>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</si>
  <si>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</si>
  <si>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</si>
  <si>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</si>
  <si>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</si>
  <si>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</si>
  <si>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</si>
  <si>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</si>
  <si>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</si>
  <si>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</si>
  <si>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</si>
  <si>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</si>
  <si>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</si>
  <si>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</si>
  <si>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</si>
  <si>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</si>
  <si>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</si>
  <si>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</si>
  <si>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</si>
  <si>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</si>
  <si>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</si>
  <si>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</si>
  <si>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</si>
  <si>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</si>
  <si>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</si>
  <si>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</si>
  <si>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</si>
  <si>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</si>
  <si>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</si>
  <si>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</si>
  <si>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</si>
  <si>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</si>
  <si>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</si>
  <si>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</si>
  <si>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</si>
  <si>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</si>
  <si>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</si>
  <si>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</si>
  <si>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</si>
  <si>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</si>
  <si>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</si>
  <si>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</si>
  <si>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</si>
  <si>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</si>
  <si>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</si>
  <si>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</si>
  <si>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</si>
  <si>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</si>
  <si>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</si>
  <si>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</si>
  <si>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</si>
  <si>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</si>
  <si>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</si>
  <si>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</si>
  <si>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</si>
  <si>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</si>
  <si>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</si>
  <si>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</si>
  <si>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</si>
  <si>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</si>
  <si>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</si>
  <si>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</si>
  <si>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</si>
  <si>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</si>
  <si>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</si>
  <si>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</si>
  <si>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</si>
  <si>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</si>
  <si>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</si>
  <si>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</si>
  <si>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</si>
  <si>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</si>
  <si>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</si>
  <si>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</si>
  <si>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</si>
  <si>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</si>
  <si>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</si>
  <si>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</si>
  <si>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</si>
  <si>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</si>
  <si>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</si>
  <si>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</si>
  <si>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</si>
  <si>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</si>
  <si>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</si>
  <si>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</si>
  <si>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</si>
  <si>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</si>
  <si>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</si>
  <si>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</si>
  <si>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</si>
  <si>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</si>
  <si>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</si>
  <si>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</si>
  <si>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</si>
  <si>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</si>
  <si>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</si>
  <si>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</si>
  <si>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</si>
  <si>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</si>
  <si>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</si>
  <si>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</si>
  <si>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</si>
  <si>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</si>
  <si>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</si>
  <si>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</si>
  <si>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</si>
  <si>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</si>
  <si>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</si>
  <si>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</si>
  <si>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</si>
  <si>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</si>
  <si>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</si>
  <si>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</si>
  <si>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</si>
  <si>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</si>
  <si>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</si>
  <si>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</si>
  <si>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</si>
  <si>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</si>
  <si>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</si>
  <si>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</si>
  <si>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</si>
  <si>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</si>
  <si>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</si>
  <si>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</si>
  <si>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</si>
  <si>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</si>
  <si>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</si>
  <si>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</si>
  <si>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</si>
  <si>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</si>
  <si>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</si>
  <si>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</si>
  <si>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</si>
  <si>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</si>
  <si>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</si>
  <si>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</si>
  <si>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</si>
  <si>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</si>
  <si>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</si>
  <si>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</si>
  <si>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</si>
  <si>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</si>
  <si>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</si>
  <si>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</si>
  <si>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</si>
  <si>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</si>
  <si>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</si>
  <si>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</si>
  <si>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</si>
  <si>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</si>
  <si>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</si>
  <si>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</si>
  <si>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</si>
  <si>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</si>
  <si>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</si>
  <si>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</si>
  <si>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</si>
  <si>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</si>
  <si>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</si>
  <si>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</si>
  <si>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</si>
  <si>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</si>
  <si>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</si>
  <si>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</si>
  <si>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</si>
  <si>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</si>
  <si>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</si>
  <si>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</si>
  <si>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</si>
  <si>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</si>
  <si>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</si>
  <si>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</si>
  <si>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</si>
  <si>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</si>
  <si>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</si>
  <si>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</si>
  <si>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</si>
  <si>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</si>
  <si>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</si>
  <si>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</si>
  <si>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</si>
  <si>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</si>
  <si>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</si>
  <si>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</si>
  <si>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</si>
  <si>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</si>
  <si>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</si>
  <si>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</si>
  <si>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</si>
  <si>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</si>
  <si>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</si>
  <si>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</si>
  <si>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</si>
  <si>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</si>
  <si>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</si>
  <si>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</si>
  <si>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</si>
  <si>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</si>
  <si>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</si>
  <si>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</si>
  <si>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</si>
  <si>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</si>
  <si>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</si>
  <si>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</si>
  <si>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</si>
  <si>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</si>
  <si>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</si>
  <si>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</si>
  <si>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</si>
  <si>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</si>
  <si>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</si>
  <si>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</si>
  <si>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</si>
  <si>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</si>
  <si>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</si>
  <si>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</si>
  <si>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</si>
  <si>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</si>
  <si>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</si>
  <si>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</si>
  <si>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</si>
  <si>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</si>
  <si>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</si>
  <si>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</si>
  <si>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</si>
  <si>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</si>
  <si>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</si>
  <si>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</si>
  <si>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</si>
  <si>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</si>
  <si>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</si>
  <si>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</si>
  <si>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</si>
  <si>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</si>
  <si>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</si>
  <si>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</si>
  <si>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</si>
  <si>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</si>
  <si>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</si>
  <si>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</si>
  <si>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</si>
  <si>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</si>
  <si>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</si>
  <si>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</si>
  <si>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</si>
  <si>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</si>
  <si>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</si>
  <si>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</si>
  <si>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</si>
  <si>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</si>
  <si>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</si>
  <si>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</si>
  <si>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</si>
  <si>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</si>
  <si>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</si>
  <si>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</si>
  <si>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</si>
  <si>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</si>
  <si>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</si>
  <si>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</si>
  <si>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</si>
  <si>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</si>
  <si>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</si>
  <si>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</si>
  <si>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</si>
  <si>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</si>
  <si>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</si>
  <si>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</si>
  <si>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</si>
  <si>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</si>
  <si>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</si>
  <si>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</si>
  <si>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</si>
  <si>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</si>
  <si>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</si>
  <si>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</si>
  <si>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</si>
  <si>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</si>
  <si>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</si>
  <si>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</si>
  <si>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</si>
  <si>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</si>
  <si>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</si>
  <si>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</si>
  <si>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</si>
  <si>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</si>
  <si>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</si>
  <si>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</si>
  <si>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</si>
  <si>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</si>
  <si>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</si>
  <si>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</si>
  <si>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</si>
  <si>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</si>
  <si>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</si>
  <si>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</si>
  <si>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</si>
  <si>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</si>
  <si>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</si>
  <si>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</si>
  <si>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</si>
  <si>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</si>
  <si>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</si>
  <si>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</si>
  <si>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</si>
  <si>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</si>
  <si>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</si>
  <si>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</si>
  <si>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</si>
  <si>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</si>
  <si>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</si>
  <si>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</si>
  <si>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</si>
  <si>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</si>
  <si>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</si>
  <si>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</si>
  <si>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</si>
  <si>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</si>
  <si>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</si>
  <si>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</si>
  <si>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</si>
  <si>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</si>
  <si>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</si>
  <si>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</si>
  <si>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</si>
  <si>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</si>
  <si>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</si>
  <si>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</si>
  <si>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</si>
  <si>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</si>
  <si>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</si>
  <si>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</si>
  <si>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</si>
  <si>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</si>
  <si>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</si>
  <si>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</si>
  <si>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</si>
  <si>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</si>
  <si>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</si>
  <si>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</si>
  <si>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</si>
  <si>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</si>
  <si>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</si>
  <si>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</si>
  <si>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</si>
  <si>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</si>
  <si>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</si>
  <si>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</si>
  <si>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</si>
  <si>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</si>
  <si>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</si>
  <si>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</si>
  <si>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</si>
  <si>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</si>
  <si>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</si>
  <si>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</si>
  <si>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</si>
  <si>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</si>
  <si>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</si>
  <si>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</si>
  <si>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</si>
  <si>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</si>
  <si>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</si>
  <si>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</si>
  <si>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</si>
  <si>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</si>
  <si>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</si>
  <si>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</si>
  <si>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</si>
  <si>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</si>
  <si>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</si>
  <si>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</si>
  <si>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</si>
  <si>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</si>
  <si>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</si>
  <si>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</si>
  <si>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</si>
  <si>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</si>
  <si>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</si>
  <si>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</si>
  <si>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</si>
  <si>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</si>
  <si>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</si>
  <si>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</si>
  <si>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</si>
  <si>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</si>
  <si>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</si>
  <si>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</si>
  <si>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</si>
  <si>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</si>
  <si>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</si>
  <si>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</si>
  <si>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</si>
  <si>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</si>
  <si>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</si>
  <si>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</si>
  <si>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</si>
  <si>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</si>
  <si>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</si>
  <si>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</si>
  <si>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</si>
  <si>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</si>
  <si>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</si>
  <si>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</si>
  <si>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</si>
  <si>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</si>
  <si>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</si>
  <si>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</si>
  <si>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</si>
  <si>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</si>
  <si>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</si>
  <si>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</si>
  <si>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</si>
  <si>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</si>
  <si>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</si>
  <si>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</si>
  <si>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</si>
  <si>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</si>
  <si>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</si>
  <si>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</si>
  <si>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</si>
  <si>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</si>
  <si>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</si>
  <si>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</si>
  <si>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</si>
  <si>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</si>
  <si>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</si>
  <si>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</si>
  <si>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</si>
  <si>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</si>
  <si>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</si>
  <si>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</si>
  <si>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</si>
  <si>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</si>
  <si>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</si>
  <si>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</si>
  <si>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</si>
  <si>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</si>
  <si>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</si>
  <si>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</si>
  <si>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</si>
  <si>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</si>
  <si>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</si>
  <si>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</si>
  <si>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</si>
  <si>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</si>
  <si>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</si>
  <si>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</si>
  <si>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</si>
  <si>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</si>
  <si>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</si>
  <si>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</si>
  <si>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</si>
  <si>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</si>
  <si>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</si>
  <si>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</si>
  <si>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</si>
  <si>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</si>
  <si>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</si>
  <si>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</si>
  <si>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</si>
  <si>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</si>
  <si>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</si>
  <si>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</si>
  <si>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</si>
  <si>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</si>
  <si>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</si>
  <si>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</si>
  <si>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</si>
  <si>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</si>
  <si>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</si>
  <si>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</si>
  <si>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</si>
  <si>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</si>
  <si>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</si>
  <si>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</si>
  <si>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</si>
  <si>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</si>
  <si>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</si>
  <si>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</si>
  <si>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</si>
  <si>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</si>
  <si>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</si>
  <si>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</si>
  <si>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</si>
  <si>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</si>
  <si>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</si>
  <si>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</si>
  <si>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</si>
  <si>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</si>
  <si>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</si>
  <si>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</si>
  <si>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</si>
  <si>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</si>
  <si>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</si>
  <si>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</si>
  <si>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</si>
  <si>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</si>
  <si>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</si>
  <si>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</si>
  <si>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</si>
  <si>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</si>
  <si>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</si>
  <si>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</si>
  <si>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</si>
  <si>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</si>
  <si>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</si>
  <si>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</si>
  <si>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</si>
  <si>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</si>
  <si>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</si>
  <si>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</si>
  <si>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</si>
  <si>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</si>
  <si>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</si>
  <si>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</si>
  <si>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</si>
  <si>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</si>
  <si>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</si>
  <si>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</si>
  <si>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</si>
  <si>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</si>
  <si>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</si>
  <si>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</si>
  <si>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</si>
  <si>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</si>
  <si>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</si>
  <si>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</si>
  <si>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</si>
  <si>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</si>
  <si>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</si>
  <si>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</si>
  <si>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</si>
  <si>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</si>
  <si>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</si>
  <si>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</si>
  <si>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</si>
  <si>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</si>
  <si>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</si>
  <si>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</si>
  <si>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</si>
  <si>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</si>
  <si>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</si>
  <si>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</si>
  <si>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</si>
  <si>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</si>
  <si>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</si>
  <si>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</si>
  <si>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</si>
  <si>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</si>
  <si>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</si>
  <si>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</si>
  <si>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</si>
  <si>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</si>
  <si>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</si>
  <si>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</si>
  <si>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</si>
  <si>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</si>
  <si>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</si>
  <si>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</si>
  <si>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</si>
  <si>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</si>
  <si>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</si>
  <si>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</si>
  <si>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</si>
  <si>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</si>
  <si>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</si>
  <si>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</si>
  <si>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</si>
  <si>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</si>
  <si>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</si>
  <si>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</si>
  <si>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</si>
  <si>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</si>
  <si>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</si>
  <si>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</si>
  <si>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</si>
  <si>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</si>
  <si>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</si>
  <si>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</si>
  <si>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</si>
  <si>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</si>
  <si>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</si>
  <si>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</si>
  <si>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</si>
  <si>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</si>
  <si>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</si>
  <si>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</si>
  <si>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</si>
  <si>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</si>
  <si>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</si>
  <si>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</si>
  <si>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</si>
  <si>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</si>
  <si>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</si>
  <si>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</si>
  <si>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</si>
  <si>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</si>
  <si>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</si>
  <si>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</si>
  <si>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</si>
  <si>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</si>
  <si>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</si>
  <si>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</si>
  <si>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</si>
  <si>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</si>
  <si>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</si>
  <si>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</si>
  <si>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</si>
  <si>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</si>
  <si>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</si>
  <si>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</si>
  <si>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</si>
  <si>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</si>
  <si>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</si>
  <si>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</si>
  <si>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</si>
  <si>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</si>
  <si>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</si>
  <si>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</si>
  <si>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</si>
  <si>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</si>
  <si>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</si>
  <si>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</si>
  <si>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</si>
  <si>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</si>
  <si>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</si>
  <si>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</si>
  <si>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</si>
  <si>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</si>
  <si>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</si>
  <si>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</si>
  <si>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</si>
  <si>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</si>
  <si>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</si>
  <si>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</si>
  <si>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</si>
  <si>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</si>
  <si>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</si>
  <si>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</si>
  <si>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</si>
  <si>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</si>
  <si>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</si>
  <si>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</si>
  <si>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</si>
  <si>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</si>
  <si>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</si>
  <si>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</si>
  <si>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</si>
  <si>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</si>
  <si>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</si>
  <si>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</si>
  <si>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</si>
  <si>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</si>
  <si>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</si>
  <si>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</si>
  <si>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</si>
  <si>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</si>
  <si>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</si>
  <si>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</si>
  <si>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</si>
  <si>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</si>
  <si>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</si>
  <si>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</si>
  <si>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</si>
  <si>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</si>
  <si>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</si>
  <si>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</si>
  <si>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</si>
  <si>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</si>
  <si>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</si>
  <si>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</si>
  <si>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</si>
  <si>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</si>
  <si>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</si>
  <si>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</si>
  <si>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</si>
  <si>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</si>
  <si>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</si>
  <si>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</si>
  <si>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</si>
  <si>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</si>
  <si>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</si>
  <si>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</si>
  <si>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</si>
  <si>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</si>
  <si>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</si>
  <si>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</si>
  <si>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</si>
  <si>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</si>
  <si>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</si>
  <si>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</si>
  <si>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</si>
  <si>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</si>
  <si>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</si>
  <si>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</si>
  <si>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</si>
  <si>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</si>
  <si>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</si>
  <si>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</si>
  <si>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</si>
  <si>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</si>
  <si>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</si>
  <si>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</si>
  <si>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</si>
  <si>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</si>
  <si>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</si>
  <si>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</si>
  <si>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</si>
  <si>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</si>
  <si>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</si>
  <si>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</si>
  <si>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</si>
  <si>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</si>
  <si>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</si>
  <si>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</si>
  <si>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</si>
  <si>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</si>
  <si>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</si>
  <si>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</si>
  <si>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</si>
  <si>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</si>
  <si>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</si>
  <si>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</si>
  <si>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</si>
  <si>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</si>
  <si>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</si>
  <si>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</si>
  <si>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</si>
  <si>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</si>
  <si>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</si>
  <si>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</si>
  <si>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</si>
  <si>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</si>
  <si>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</si>
  <si>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</si>
  <si>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</si>
  <si>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</si>
  <si>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</si>
  <si>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</si>
  <si>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</si>
  <si>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</si>
  <si>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</si>
  <si>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</si>
  <si>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</si>
  <si>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</si>
  <si>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</si>
  <si>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</si>
  <si>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</si>
  <si>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</si>
  <si>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</si>
  <si>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</si>
  <si>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</si>
  <si>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</si>
  <si>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</si>
  <si>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</si>
  <si>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</si>
  <si>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</si>
  <si>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</si>
  <si>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</si>
  <si>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</si>
  <si>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</si>
  <si>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</si>
  <si>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</si>
  <si>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</si>
  <si>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</si>
  <si>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</si>
  <si>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</si>
  <si>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</si>
  <si>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</si>
  <si>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</si>
  <si>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</si>
  <si>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</si>
  <si>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</si>
  <si>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</si>
  <si>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</si>
  <si>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</si>
  <si>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</si>
  <si>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</si>
  <si>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</si>
  <si>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</si>
  <si>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</si>
  <si>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</si>
  <si>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</si>
  <si>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</si>
  <si>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</si>
  <si>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</si>
  <si>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</si>
  <si>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</si>
  <si>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</si>
  <si>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</si>
  <si>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</si>
  <si>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</si>
  <si>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</si>
  <si>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</si>
  <si>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</si>
  <si>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</si>
  <si>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</si>
  <si>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</si>
  <si>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</si>
  <si>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</si>
  <si>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</si>
  <si>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</si>
  <si>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</si>
  <si>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</si>
  <si>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</si>
  <si>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</si>
  <si>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</si>
  <si>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</si>
  <si>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</si>
  <si>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</si>
  <si>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</si>
  <si>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</si>
  <si>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</si>
  <si>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</si>
  <si>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</si>
  <si>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</si>
  <si>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</si>
  <si>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</si>
  <si>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</si>
  <si>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</si>
  <si>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</si>
  <si>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</si>
  <si>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</si>
  <si>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</si>
  <si>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</si>
  <si>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</si>
  <si>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</si>
  <si>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</si>
  <si>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</si>
  <si>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</si>
  <si>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</si>
  <si>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</si>
  <si>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</si>
  <si>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</si>
  <si>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</si>
  <si>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</si>
  <si>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</si>
  <si>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</si>
  <si>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</si>
  <si>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</si>
  <si>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</si>
  <si>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</si>
  <si>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</si>
  <si>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</si>
  <si>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</si>
  <si>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</si>
  <si>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</si>
  <si>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</si>
  <si>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</si>
  <si>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</si>
  <si>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</si>
  <si>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</si>
  <si>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</si>
  <si>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</si>
  <si>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</si>
  <si>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</si>
  <si>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</si>
  <si>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</si>
  <si>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</si>
  <si>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</si>
  <si>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</si>
  <si>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</si>
  <si>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</si>
  <si>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</si>
  <si>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</si>
  <si>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</si>
  <si>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</si>
  <si>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</si>
  <si>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</si>
  <si>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</si>
  <si>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</si>
  <si>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</si>
  <si>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</si>
  <si>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</si>
  <si>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</si>
  <si>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</si>
  <si>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</si>
  <si>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</si>
  <si>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</si>
  <si>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</si>
  <si>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</si>
  <si>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</si>
  <si>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</si>
  <si>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</si>
  <si>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</si>
  <si>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</si>
  <si>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</si>
  <si>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</si>
  <si>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</si>
  <si>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</si>
  <si>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</si>
  <si>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</si>
  <si>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</si>
  <si>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</si>
  <si>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</si>
  <si>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</si>
  <si>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</si>
  <si>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</si>
  <si>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</si>
  <si>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</si>
  <si>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</si>
  <si>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</si>
  <si>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</si>
  <si>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</si>
  <si>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</si>
  <si>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</si>
  <si>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</si>
  <si>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</si>
  <si>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</si>
  <si>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</si>
  <si>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</si>
  <si>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</si>
  <si>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</si>
  <si>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</si>
  <si>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</si>
  <si>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</si>
  <si>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</si>
  <si>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</si>
  <si>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</si>
  <si>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</si>
  <si>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</si>
  <si>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</si>
  <si>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</si>
  <si>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</si>
  <si>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</si>
  <si>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</si>
  <si>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</si>
  <si>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</si>
  <si>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</si>
  <si>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</si>
  <si>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</si>
  <si>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</si>
  <si>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</si>
  <si>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</si>
  <si>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</si>
  <si>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</si>
  <si>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</si>
  <si>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</si>
  <si>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</si>
  <si>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</si>
  <si>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</si>
  <si>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</si>
  <si>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</si>
  <si>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</si>
  <si>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</si>
  <si>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</si>
  <si>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</si>
  <si>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</si>
  <si>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</si>
  <si>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</si>
  <si>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</si>
  <si>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</si>
  <si>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</si>
  <si>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</si>
  <si>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</si>
  <si>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</si>
  <si>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</si>
  <si>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</si>
  <si>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</si>
  <si>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</si>
  <si>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</si>
  <si>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</si>
  <si>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</si>
  <si>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</si>
  <si>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</si>
  <si>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</si>
  <si>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</si>
  <si>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</si>
  <si>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</si>
  <si>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</si>
  <si>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</si>
  <si>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</si>
  <si>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</si>
  <si>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</si>
  <si>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</si>
  <si>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</si>
  <si>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</si>
  <si>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</si>
  <si>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</si>
  <si>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</si>
  <si>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</si>
  <si>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</si>
  <si>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</si>
  <si>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</si>
  <si>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</si>
  <si>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</si>
  <si>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</si>
  <si>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</si>
  <si>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</si>
  <si>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</si>
  <si>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</si>
  <si>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</si>
  <si>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</si>
  <si>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</si>
  <si>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</si>
  <si>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</si>
  <si>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</si>
  <si>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</si>
  <si>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</si>
  <si>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</si>
  <si>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</si>
  <si>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</si>
  <si>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</si>
  <si>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</si>
  <si>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</si>
  <si>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</si>
  <si>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</si>
  <si>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</si>
  <si>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</si>
  <si>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</si>
  <si>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</si>
  <si>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</si>
  <si>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</si>
  <si>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</si>
  <si>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</si>
  <si>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</si>
  <si>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</si>
  <si>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</si>
  <si>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</si>
  <si>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</si>
  <si>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</si>
  <si>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</si>
  <si>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</si>
  <si>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</si>
  <si>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</si>
  <si>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</si>
  <si>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</si>
  <si>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</si>
  <si>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</si>
  <si>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</si>
  <si>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</si>
  <si>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</si>
  <si>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</si>
  <si>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</si>
  <si>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</si>
  <si>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</si>
  <si>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</si>
  <si>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</si>
  <si>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</si>
  <si>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</si>
  <si>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</si>
  <si>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</si>
  <si>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</si>
  <si>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</si>
  <si>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</si>
  <si>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</si>
  <si>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</si>
  <si>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</si>
  <si>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</si>
  <si>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</si>
  <si>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</si>
  <si>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</si>
  <si>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</si>
  <si>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</si>
  <si>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</si>
  <si>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</si>
  <si>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</si>
  <si>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</si>
  <si>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</si>
  <si>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</si>
  <si>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</si>
  <si>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</si>
  <si>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</si>
  <si>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</si>
  <si>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</si>
  <si>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</si>
  <si>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</si>
  <si>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</si>
  <si>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</si>
  <si>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</si>
  <si>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</si>
  <si>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</si>
  <si>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</si>
  <si>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</si>
  <si>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</si>
  <si>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</si>
  <si>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</si>
  <si>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</si>
  <si>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</si>
  <si>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</si>
  <si>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</si>
  <si>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</si>
  <si>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</si>
  <si>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</si>
  <si>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</si>
  <si>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</si>
  <si>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</si>
  <si>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</si>
  <si>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</si>
  <si>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</si>
  <si>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</si>
  <si>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</si>
  <si>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</si>
  <si>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</si>
  <si>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</si>
  <si>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</si>
  <si>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</si>
  <si>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</si>
  <si>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</si>
  <si>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</si>
  <si>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</si>
  <si>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</si>
  <si>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</si>
  <si>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</si>
  <si>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</si>
  <si>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</si>
  <si>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</si>
  <si>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</si>
  <si>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</si>
  <si>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</si>
  <si>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</si>
  <si>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</si>
  <si>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</si>
  <si>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</si>
  <si>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</si>
  <si>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</si>
  <si>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</si>
  <si>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</si>
  <si>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</si>
  <si>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</si>
  <si>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</si>
  <si>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</si>
  <si>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</si>
  <si>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</si>
  <si>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</si>
  <si>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</si>
  <si>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</si>
  <si>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</si>
  <si>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</si>
  <si>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</si>
  <si>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</si>
  <si>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</si>
  <si>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</si>
  <si>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</si>
  <si>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</si>
  <si>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</si>
  <si>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</si>
  <si>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</si>
  <si>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</si>
  <si>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</si>
  <si>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</si>
  <si>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</si>
  <si>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</si>
  <si>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</si>
  <si>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</si>
  <si>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</si>
  <si>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</si>
  <si>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</si>
  <si>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</si>
  <si>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</si>
  <si>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</si>
  <si>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</si>
  <si>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</si>
  <si>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</si>
  <si>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</si>
  <si>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</si>
  <si>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</si>
  <si>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</si>
  <si>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</si>
  <si>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</si>
  <si>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</si>
  <si>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</si>
  <si>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</si>
  <si>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</si>
  <si>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</si>
  <si>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</si>
  <si>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</si>
  <si>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</si>
  <si>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</si>
  <si>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</si>
  <si>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</si>
  <si>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</si>
  <si>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</si>
  <si>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</si>
  <si>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</si>
  <si>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</si>
  <si>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</si>
  <si>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</si>
  <si>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</si>
  <si>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</si>
  <si>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</si>
  <si>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</si>
  <si>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</si>
  <si>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</si>
  <si>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</si>
  <si>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</si>
  <si>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</si>
  <si>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</si>
  <si>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</si>
  <si>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</si>
  <si>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</si>
  <si>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</si>
  <si>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</si>
  <si>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</si>
  <si>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</si>
  <si>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</si>
  <si>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</si>
  <si>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</si>
  <si>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</si>
  <si>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</si>
  <si>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</si>
  <si>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</si>
  <si>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</si>
  <si>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</si>
  <si>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</si>
  <si>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</si>
  <si>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</si>
  <si>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</si>
  <si>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</si>
  <si>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</si>
  <si>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</si>
  <si>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</si>
  <si>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</si>
  <si>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</si>
  <si>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</si>
  <si>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</si>
  <si>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</si>
  <si>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</si>
  <si>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</si>
  <si>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</si>
  <si>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</si>
  <si>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</si>
  <si>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</si>
  <si>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</si>
  <si>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</si>
  <si>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</si>
  <si>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</si>
  <si>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</si>
  <si>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</si>
  <si>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</si>
  <si>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</si>
  <si>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</si>
  <si>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</si>
  <si>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</si>
  <si>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</si>
  <si>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</si>
  <si>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</si>
  <si>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</si>
  <si>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</si>
  <si>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</si>
  <si>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</si>
  <si>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</si>
  <si>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</si>
  <si>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</si>
  <si>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</si>
  <si>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</si>
  <si>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</si>
  <si>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</si>
  <si>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</si>
  <si>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</si>
  <si>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</si>
  <si>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</si>
  <si>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</si>
  <si>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</si>
  <si>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</si>
  <si>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</si>
  <si>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</si>
  <si>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</si>
  <si>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</si>
  <si>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</si>
  <si>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</si>
  <si>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</si>
  <si>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</si>
  <si>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</si>
  <si>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</si>
  <si>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</si>
  <si>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</si>
  <si>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</si>
  <si>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</si>
  <si>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</si>
  <si>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</si>
  <si>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</si>
  <si>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</si>
  <si>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</si>
  <si>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</si>
  <si>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</si>
  <si>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</si>
  <si>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</si>
  <si>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</si>
  <si>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</si>
  <si>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</si>
  <si>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</si>
  <si>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</si>
  <si>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</si>
  <si>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</si>
  <si>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</si>
  <si>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</si>
  <si>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</si>
  <si>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</si>
  <si>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</si>
  <si>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</si>
  <si>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</si>
  <si>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</si>
  <si>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</si>
  <si>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</si>
  <si>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</si>
  <si>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</si>
  <si>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</si>
  <si>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</si>
  <si>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</si>
  <si>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</si>
  <si>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</si>
  <si>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</si>
  <si>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</si>
  <si>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</si>
  <si>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</si>
  <si>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</si>
  <si>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</si>
  <si>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</si>
  <si>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</si>
  <si>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</si>
  <si>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</si>
  <si>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</si>
  <si>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</si>
  <si>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</si>
  <si>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</si>
  <si>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</si>
  <si>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</si>
  <si>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</si>
  <si>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</si>
  <si>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</si>
  <si>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</si>
  <si>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</si>
  <si>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</si>
  <si>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</si>
  <si>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</si>
  <si>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</si>
  <si>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</si>
  <si>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</si>
  <si>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</si>
  <si>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</si>
  <si>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</si>
  <si>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</si>
  <si>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</si>
  <si>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</si>
  <si>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</si>
  <si>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</si>
  <si>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</si>
  <si>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</si>
  <si>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</si>
  <si>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</si>
  <si>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</si>
  <si>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</si>
  <si>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</si>
  <si>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</si>
  <si>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</si>
  <si>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</si>
  <si>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</si>
  <si>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</si>
  <si>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</si>
  <si>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</si>
  <si>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</si>
  <si>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</si>
  <si>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</si>
  <si>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</si>
  <si>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</si>
  <si>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</si>
  <si>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</si>
  <si>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</si>
  <si>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</si>
  <si>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</si>
  <si>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</si>
  <si>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</si>
  <si>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</si>
  <si>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</si>
  <si>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</si>
  <si>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</si>
  <si>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</si>
  <si>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</si>
  <si>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</si>
  <si>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</si>
  <si>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</si>
  <si>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</si>
  <si>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</si>
  <si>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</si>
  <si>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</si>
  <si>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</si>
  <si>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</si>
  <si>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</si>
  <si>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</si>
  <si>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</si>
  <si>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</si>
  <si>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</si>
  <si>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</si>
  <si>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</si>
  <si>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</si>
  <si>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</si>
  <si>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</si>
  <si>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</si>
  <si>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</si>
  <si>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</si>
  <si>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</si>
  <si>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</si>
  <si>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</si>
  <si>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</si>
  <si>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</si>
  <si>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</si>
  <si>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</si>
  <si>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</si>
  <si>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</si>
  <si>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</si>
  <si>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</si>
  <si>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</si>
  <si>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</si>
  <si>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</si>
  <si>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</si>
  <si>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</si>
  <si>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</si>
  <si>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</si>
  <si>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</si>
  <si>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</si>
  <si>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</si>
  <si>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</si>
  <si>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</si>
  <si>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</si>
  <si>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</si>
  <si>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</si>
  <si>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</si>
  <si>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</si>
  <si>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</si>
  <si>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</si>
  <si>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</si>
  <si>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</si>
  <si>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</si>
  <si>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</si>
  <si>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</si>
  <si>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</si>
  <si>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</si>
  <si>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</si>
  <si>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</si>
  <si>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</si>
  <si>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</si>
  <si>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</si>
  <si>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</si>
  <si>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</si>
  <si>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</si>
  <si>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</si>
  <si>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</si>
  <si>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</si>
  <si>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</si>
  <si>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</si>
  <si>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</si>
  <si>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</si>
  <si>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</si>
  <si>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</si>
  <si>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</si>
  <si>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</si>
  <si>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</si>
  <si>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</si>
  <si>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</si>
  <si>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</si>
  <si>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</si>
  <si>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</si>
  <si>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</si>
  <si>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</si>
  <si>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</si>
  <si>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</si>
  <si>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</si>
  <si>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</si>
  <si>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</si>
  <si>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</si>
  <si>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</si>
  <si>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</si>
  <si>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</si>
  <si>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</si>
  <si>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</si>
  <si>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</si>
  <si>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</si>
  <si>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</si>
  <si>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</si>
  <si>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</si>
  <si>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</si>
  <si>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</si>
  <si>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</si>
  <si>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</si>
  <si>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</si>
  <si>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</si>
  <si>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</si>
  <si>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</si>
  <si>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</si>
  <si>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</si>
  <si>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</si>
  <si>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</si>
  <si>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</si>
  <si>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</si>
  <si>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</si>
  <si>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</si>
  <si>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</si>
  <si>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</si>
  <si>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</si>
  <si>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</si>
  <si>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</si>
  <si>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</si>
  <si>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</si>
  <si>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</si>
  <si>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</si>
  <si>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</si>
  <si>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</si>
  <si>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</si>
  <si>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</si>
  <si>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</si>
  <si>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</si>
  <si>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</si>
  <si>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</si>
  <si>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</si>
  <si>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</si>
  <si>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</si>
  <si>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</si>
  <si>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</si>
  <si>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</si>
  <si>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</si>
  <si>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</si>
  <si>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</si>
  <si>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</si>
  <si>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</si>
  <si>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</si>
  <si>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</si>
  <si>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</si>
  <si>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</si>
  <si>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</si>
  <si>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</si>
  <si>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</si>
  <si>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</si>
  <si>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</si>
  <si>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</si>
  <si>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</si>
  <si>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</si>
  <si>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</si>
  <si>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</si>
  <si>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</si>
  <si>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</si>
  <si>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</si>
  <si>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</si>
  <si>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</si>
  <si>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</si>
  <si>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</si>
  <si>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</si>
  <si>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</si>
  <si>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</si>
  <si>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</si>
  <si>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</si>
  <si>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</si>
  <si>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</si>
  <si>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</si>
  <si>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</si>
  <si>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</si>
  <si>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</si>
  <si>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</si>
  <si>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</si>
  <si>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</si>
  <si>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</si>
  <si>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</si>
  <si>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</si>
  <si>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</si>
  <si>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</si>
  <si>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</si>
  <si>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</si>
  <si>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</si>
  <si>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</si>
  <si>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</si>
  <si>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</si>
  <si>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</si>
  <si>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</si>
  <si>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</si>
  <si>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</si>
  <si>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</si>
  <si>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</si>
  <si>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</si>
  <si>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</si>
  <si>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</si>
  <si>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</si>
  <si>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</si>
  <si>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</si>
  <si>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</si>
  <si>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</si>
  <si>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</si>
  <si>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</si>
  <si>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</si>
  <si>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</si>
  <si>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</si>
  <si>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</si>
  <si>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</si>
  <si>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</si>
  <si>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</si>
  <si>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</si>
  <si>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</si>
  <si>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</si>
  <si>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</si>
  <si>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</si>
  <si>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</si>
  <si>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</si>
  <si>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</si>
  <si>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</si>
  <si>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</si>
  <si>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</si>
  <si>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</si>
  <si>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</si>
  <si>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</si>
  <si>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</si>
  <si>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</si>
  <si>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</si>
  <si>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</si>
  <si>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</si>
  <si>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</si>
  <si>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</si>
  <si>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</si>
  <si>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</si>
  <si>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</si>
  <si>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</si>
  <si>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</si>
  <si>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</si>
  <si>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</si>
  <si>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</si>
  <si>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</si>
  <si>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</si>
  <si>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</si>
  <si>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</si>
  <si>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</si>
  <si>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</si>
  <si>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</si>
  <si>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</si>
  <si>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</si>
  <si>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</si>
  <si>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</si>
  <si>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</si>
  <si>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</si>
  <si>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</si>
  <si>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</si>
  <si>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</si>
  <si>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</si>
  <si>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</si>
  <si>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</si>
  <si>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</si>
  <si>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</si>
  <si>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</si>
  <si>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</si>
  <si>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</si>
  <si>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</si>
  <si>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</si>
  <si>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</si>
  <si>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</si>
  <si>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</si>
  <si>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</si>
  <si>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</si>
  <si>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</si>
  <si>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</si>
  <si>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</si>
  <si>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</si>
  <si>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</si>
  <si>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</si>
  <si>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</si>
  <si>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</si>
  <si>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</si>
  <si>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</si>
  <si>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</si>
  <si>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</si>
  <si>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</si>
  <si>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</si>
  <si>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</si>
  <si>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</si>
  <si>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</si>
  <si>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</si>
  <si>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</si>
  <si>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</si>
  <si>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</si>
  <si>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</si>
  <si>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</si>
  <si>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</si>
  <si>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</si>
  <si>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</si>
  <si>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</si>
  <si>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</si>
  <si>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</si>
  <si>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</si>
  <si>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</si>
  <si>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</si>
  <si>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</si>
  <si>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</si>
  <si>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</si>
  <si>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</si>
  <si>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</si>
  <si>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</si>
  <si>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</si>
  <si>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</si>
  <si>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</si>
  <si>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</si>
  <si>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</si>
  <si>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</si>
  <si>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</si>
  <si>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</si>
  <si>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</si>
  <si>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</si>
  <si>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</si>
  <si>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</si>
  <si>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</si>
  <si>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</si>
  <si>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</si>
  <si>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</si>
  <si>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</si>
  <si>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</si>
  <si>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</si>
  <si>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</si>
  <si>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</si>
  <si>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</si>
  <si>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</si>
  <si>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</si>
  <si>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</si>
  <si>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</si>
  <si>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</si>
  <si>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</si>
  <si>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</si>
  <si>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</si>
  <si>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</si>
  <si>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</si>
  <si>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</si>
  <si>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</si>
  <si>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</si>
  <si>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</si>
  <si>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</si>
  <si>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</si>
  <si>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</si>
  <si>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</si>
  <si>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</si>
  <si>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</si>
  <si>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</si>
  <si>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</si>
  <si>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</si>
  <si>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</si>
  <si>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</si>
  <si>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</si>
  <si>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</si>
  <si>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</si>
  <si>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</si>
  <si>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</si>
  <si>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</si>
  <si>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</si>
  <si>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</si>
  <si>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</si>
  <si>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</si>
  <si>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</si>
  <si>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</si>
  <si>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</si>
  <si>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</si>
  <si>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</si>
  <si>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</si>
  <si>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</si>
  <si>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</si>
  <si>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</si>
  <si>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</si>
  <si>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</si>
  <si>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</si>
  <si>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</si>
  <si>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</si>
  <si>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</si>
  <si>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</si>
  <si>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</si>
  <si>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</si>
  <si>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</si>
  <si>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</si>
  <si>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</si>
  <si>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</si>
  <si>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</si>
  <si>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</si>
  <si>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</si>
  <si>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</si>
  <si>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</si>
  <si>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</si>
  <si>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</si>
  <si>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</si>
  <si>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</si>
  <si>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</si>
  <si>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</si>
  <si>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</si>
  <si>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</si>
  <si>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</si>
  <si>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</si>
  <si>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</si>
  <si>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</si>
  <si>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</si>
  <si>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</si>
  <si>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</si>
  <si>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</si>
  <si>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</si>
  <si>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</si>
  <si>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</si>
  <si>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</si>
  <si>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</si>
  <si>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</si>
  <si>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</si>
  <si>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</si>
  <si>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</si>
  <si>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</si>
  <si>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</si>
  <si>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</si>
  <si>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</si>
  <si>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</si>
  <si>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</si>
  <si>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</si>
  <si>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</si>
  <si>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</si>
  <si>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</si>
  <si>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</si>
  <si>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</si>
  <si>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</si>
  <si>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</si>
  <si>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</si>
  <si>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</si>
  <si>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</si>
  <si>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</si>
  <si>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</si>
  <si>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</si>
  <si>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</si>
  <si>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</si>
  <si>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</si>
  <si>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</si>
  <si>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</si>
  <si>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</si>
  <si>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</si>
  <si>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</si>
  <si>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</si>
  <si>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</si>
  <si>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</si>
  <si>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</si>
  <si>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</si>
  <si>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</si>
  <si>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</si>
  <si>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</si>
  <si>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</si>
  <si>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</si>
  <si>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</si>
  <si>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</si>
  <si>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</si>
  <si>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</si>
  <si>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</si>
  <si>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</si>
  <si>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</si>
  <si>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</si>
  <si>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</si>
  <si>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</si>
  <si>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</si>
  <si>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</si>
  <si>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</si>
  <si>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</si>
  <si>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</si>
  <si>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</si>
  <si>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</si>
  <si>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</si>
  <si>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</si>
  <si>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</si>
  <si>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</si>
  <si>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</si>
  <si>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</si>
  <si>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</si>
  <si>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</si>
  <si>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</si>
  <si>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</si>
  <si>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</si>
  <si>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</si>
  <si>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</si>
  <si>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</si>
  <si>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</si>
  <si>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</si>
  <si>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</si>
  <si>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</si>
  <si>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</si>
  <si>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</si>
  <si>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</si>
  <si>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</si>
  <si>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</si>
  <si>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</si>
  <si>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</si>
  <si>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</si>
  <si>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</si>
  <si>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</si>
  <si>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</si>
  <si>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</si>
  <si>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</si>
  <si>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</si>
  <si>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</si>
  <si>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</si>
  <si>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</si>
  <si>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</si>
  <si>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</si>
  <si>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</si>
  <si>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</si>
  <si>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</si>
  <si>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</si>
  <si>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</si>
  <si>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</si>
  <si>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</si>
  <si>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</si>
  <si>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</si>
  <si>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</si>
  <si>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</si>
  <si>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</si>
  <si>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</si>
  <si>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</si>
  <si>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</si>
  <si>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</si>
  <si>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</si>
  <si>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</si>
  <si>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</si>
  <si>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</si>
  <si>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</si>
  <si>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</si>
  <si>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</si>
  <si>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</si>
  <si>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</si>
  <si>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</si>
  <si>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</si>
  <si>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</si>
  <si>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</si>
  <si>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</si>
  <si>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</si>
  <si>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</si>
  <si>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</si>
  <si>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</si>
  <si>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</si>
  <si>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</si>
  <si>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</si>
  <si>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</si>
  <si>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</si>
  <si>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</si>
  <si>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</si>
  <si>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</si>
  <si>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</si>
  <si>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</si>
  <si>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</si>
  <si>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</si>
  <si>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</si>
  <si>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</si>
  <si>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</si>
  <si>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</si>
  <si>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</si>
  <si>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</si>
  <si>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</si>
  <si>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</si>
  <si>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</si>
  <si>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</si>
  <si>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</si>
  <si>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</si>
  <si>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</si>
  <si>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</si>
  <si>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</si>
  <si>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</si>
  <si>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</si>
  <si>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</si>
  <si>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</si>
  <si>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</si>
  <si>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</si>
  <si>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</si>
  <si>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</si>
  <si>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</si>
  <si>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</si>
  <si>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</si>
  <si>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</si>
  <si>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</si>
  <si>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</si>
  <si>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</si>
  <si>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</si>
  <si>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</si>
  <si>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</si>
  <si>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</si>
  <si>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</si>
  <si>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</si>
  <si>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</si>
  <si>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</si>
  <si>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</si>
  <si>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</si>
  <si>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</si>
  <si>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</si>
  <si>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</si>
  <si>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</si>
  <si>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</si>
  <si>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</si>
  <si>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</si>
  <si>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</si>
  <si>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</si>
  <si>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</si>
  <si>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</si>
  <si>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</si>
  <si>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</si>
  <si>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</si>
  <si>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</si>
  <si>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</si>
  <si>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</si>
  <si>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</si>
  <si>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</si>
  <si>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</si>
  <si>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</si>
  <si>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</si>
  <si>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</si>
  <si>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</si>
  <si>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</si>
  <si>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</si>
  <si>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</si>
  <si>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</si>
  <si>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</si>
  <si>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</si>
  <si>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</si>
  <si>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</si>
  <si>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</si>
  <si>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</si>
  <si>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</si>
  <si>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</si>
  <si>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</si>
  <si>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</si>
  <si>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</si>
  <si>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</si>
  <si>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</si>
  <si>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</si>
  <si>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</si>
  <si>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</si>
  <si>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</si>
  <si>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</si>
  <si>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</si>
  <si>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</si>
  <si>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</si>
  <si>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</si>
  <si>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</si>
  <si>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</si>
  <si>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</si>
  <si>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</si>
  <si>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</si>
  <si>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</si>
  <si>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</si>
  <si>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</si>
  <si>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</si>
  <si>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</si>
  <si>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</si>
  <si>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</si>
  <si>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</si>
  <si>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</si>
  <si>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</si>
  <si>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</si>
  <si>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</si>
  <si>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</si>
  <si>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</si>
  <si>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</si>
  <si>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</si>
  <si>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</si>
  <si>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</si>
  <si>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</si>
  <si>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</si>
  <si>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</si>
  <si>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</si>
  <si>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</si>
  <si>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</si>
  <si>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</si>
  <si>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</si>
  <si>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</si>
  <si>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</si>
  <si>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</si>
  <si>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</si>
  <si>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</si>
  <si>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</si>
  <si>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</si>
  <si>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</si>
  <si>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</si>
  <si>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</si>
  <si>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</si>
  <si>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</si>
  <si>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</si>
  <si>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</si>
  <si>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</si>
  <si>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</si>
  <si>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</si>
  <si>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</si>
  <si>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</si>
  <si>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</si>
  <si>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</si>
  <si>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</si>
  <si>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</si>
  <si>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</si>
  <si>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</si>
  <si>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</si>
  <si>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</si>
  <si>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</si>
  <si>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</si>
  <si>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</si>
  <si>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</si>
  <si>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</si>
  <si>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</si>
  <si>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</si>
  <si>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</si>
  <si>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</si>
  <si>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</si>
  <si>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</si>
  <si>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</si>
  <si>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</si>
  <si>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</si>
  <si>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</si>
  <si>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</si>
  <si>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</si>
  <si>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</si>
  <si>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</si>
  <si>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</si>
  <si>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</si>
  <si>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</si>
  <si>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</si>
  <si>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</si>
  <si>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</si>
  <si>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</si>
  <si>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</si>
  <si>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</si>
  <si>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</si>
  <si>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</si>
  <si>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</si>
  <si>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</si>
  <si>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</si>
  <si>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</si>
  <si>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</si>
  <si>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</si>
  <si>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</si>
  <si>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</si>
  <si>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</si>
  <si>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</si>
  <si>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</si>
  <si>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</si>
  <si>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</si>
  <si>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</si>
  <si>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</si>
  <si>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</si>
  <si>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</si>
  <si>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</si>
  <si>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</si>
  <si>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</si>
  <si>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</si>
  <si>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</si>
  <si>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</si>
  <si>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</si>
  <si>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</si>
  <si>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</si>
  <si>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</si>
  <si>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</si>
  <si>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</si>
  <si>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</si>
  <si>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</si>
  <si>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</si>
  <si>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</si>
  <si>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</si>
  <si>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</si>
  <si>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</si>
  <si>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</si>
  <si>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</si>
  <si>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</si>
  <si>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</si>
  <si>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</si>
  <si>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</si>
  <si>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</si>
  <si>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</si>
  <si>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</si>
  <si>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</si>
  <si>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</si>
  <si>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</si>
  <si>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</si>
  <si>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</si>
  <si>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</si>
  <si>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</si>
  <si>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</si>
  <si>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</si>
  <si>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</si>
  <si>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</si>
  <si>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</si>
  <si>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</si>
  <si>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</si>
  <si>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</si>
  <si>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</si>
  <si>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</si>
  <si>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</si>
  <si>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</si>
  <si>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</si>
  <si>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</si>
  <si>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</si>
  <si>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</si>
  <si>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</si>
  <si>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</si>
  <si>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</si>
  <si>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</si>
  <si>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</si>
  <si>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</si>
  <si>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</si>
  <si>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</si>
  <si>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</si>
  <si>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</si>
  <si>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</si>
  <si>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</si>
  <si>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</si>
  <si>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</si>
  <si>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</si>
  <si>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</si>
  <si>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</si>
  <si>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</si>
  <si>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</si>
  <si>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</si>
  <si>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</si>
  <si>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</si>
  <si>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</si>
  <si>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</si>
  <si>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</si>
  <si>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</si>
  <si>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</si>
  <si>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</si>
  <si>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</si>
  <si>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</si>
  <si>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</si>
  <si>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</si>
  <si>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</si>
  <si>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</si>
  <si>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</si>
  <si>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</si>
  <si>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</si>
  <si>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</si>
  <si>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</si>
  <si>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</si>
  <si>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</si>
  <si>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</si>
  <si>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</si>
  <si>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</si>
  <si>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</si>
  <si>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</si>
  <si>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</si>
  <si>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</si>
  <si>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</si>
  <si>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</si>
  <si>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</si>
  <si>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</si>
  <si>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</si>
  <si>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</si>
  <si>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</si>
  <si>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</si>
  <si>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</si>
  <si>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</si>
  <si>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</si>
  <si>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</si>
  <si>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</si>
  <si>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</si>
  <si>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</si>
  <si>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</si>
  <si>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</si>
  <si>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</si>
  <si>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</si>
  <si>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</si>
  <si>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</si>
  <si>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</si>
  <si>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</si>
  <si>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</si>
  <si>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</si>
  <si>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</si>
  <si>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</si>
  <si>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</si>
  <si>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</si>
  <si>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</si>
  <si>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</si>
  <si>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</si>
  <si>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</si>
  <si>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</si>
  <si>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</si>
  <si>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</si>
  <si>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</si>
  <si>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</si>
  <si>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</si>
  <si>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</si>
  <si>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</si>
  <si>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</si>
  <si>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</si>
  <si>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</si>
  <si>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</si>
  <si>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</si>
  <si>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</si>
  <si>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</si>
  <si>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</si>
  <si>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</si>
  <si>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</si>
  <si>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</si>
  <si>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</si>
  <si>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</si>
  <si>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</si>
  <si>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</si>
  <si>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</si>
  <si>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</si>
  <si>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</si>
  <si>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</si>
  <si>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</si>
  <si>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</si>
  <si>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</si>
  <si>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</si>
  <si>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</si>
  <si>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</si>
  <si>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</si>
  <si>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</si>
  <si>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</si>
  <si>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</si>
  <si>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</si>
  <si>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</si>
  <si>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</si>
  <si>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</si>
  <si>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</si>
  <si>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</si>
  <si>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</si>
  <si>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</si>
  <si>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</si>
  <si>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</si>
  <si>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</si>
  <si>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</si>
  <si>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</si>
  <si>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</si>
  <si>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</si>
  <si>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</si>
  <si>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</si>
  <si>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</si>
  <si>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</si>
  <si>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</si>
  <si>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</si>
  <si>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</si>
  <si>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</si>
  <si>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</si>
  <si>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</si>
  <si>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</si>
  <si>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</si>
  <si>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</si>
  <si>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</si>
  <si>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</si>
  <si>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</si>
  <si>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</si>
  <si>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</si>
  <si>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</si>
  <si>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</si>
  <si>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</si>
  <si>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</si>
  <si>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</si>
  <si>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</si>
  <si>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</si>
  <si>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</si>
  <si>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</si>
  <si>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</si>
  <si>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</si>
  <si>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</si>
  <si>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</si>
  <si>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</si>
  <si>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</si>
  <si>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</si>
  <si>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</si>
  <si>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</si>
  <si>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</si>
  <si>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</si>
  <si>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</si>
  <si>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</si>
  <si>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</si>
  <si>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</si>
  <si>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</si>
  <si>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</si>
  <si>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</si>
  <si>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</si>
  <si>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</si>
  <si>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</si>
  <si>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</si>
  <si>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</si>
  <si>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</si>
  <si>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</si>
  <si>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</si>
  <si>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</si>
  <si>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</si>
  <si>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</si>
  <si>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</si>
  <si>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</si>
  <si>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</si>
  <si>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</si>
  <si>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</si>
  <si>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</si>
  <si>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</si>
  <si>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</si>
  <si>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</si>
  <si>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</si>
  <si>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</si>
  <si>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</si>
  <si>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</si>
  <si>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</si>
  <si>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</si>
  <si>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</si>
  <si>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</si>
  <si>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</si>
  <si>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</si>
  <si>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</si>
  <si>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</si>
  <si>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</si>
  <si>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</si>
  <si>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</si>
  <si>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</si>
  <si>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</si>
  <si>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</si>
  <si>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</si>
  <si>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</si>
  <si>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</si>
  <si>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</si>
  <si>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</si>
  <si>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</si>
  <si>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</si>
  <si>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</si>
  <si>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</si>
  <si>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</si>
  <si>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</si>
  <si>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</si>
  <si>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</si>
  <si>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</si>
  <si>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</si>
  <si>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</si>
  <si>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</si>
  <si>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</si>
  <si>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</si>
  <si>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</si>
  <si>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</si>
  <si>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</si>
  <si>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</si>
  <si>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</si>
  <si>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</si>
  <si>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</si>
  <si>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</si>
  <si>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</si>
  <si>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</si>
  <si>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</si>
  <si>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</si>
  <si>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</si>
  <si>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</si>
  <si>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</si>
  <si>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</si>
  <si>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</si>
  <si>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</si>
  <si>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</si>
  <si>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</si>
  <si>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</si>
  <si>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</si>
  <si>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</si>
  <si>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</si>
  <si>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</si>
  <si>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</si>
  <si>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</si>
  <si>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</si>
  <si>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</si>
  <si>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</si>
  <si>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</si>
  <si>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</si>
  <si>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</si>
  <si>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</si>
  <si>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</si>
  <si>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</si>
  <si>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</si>
  <si>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</si>
  <si>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</si>
  <si>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</si>
  <si>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</si>
  <si>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</si>
  <si>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</si>
  <si>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</si>
  <si>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</si>
  <si>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</si>
  <si>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</si>
  <si>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</si>
  <si>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</si>
  <si>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</si>
  <si>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</si>
  <si>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</si>
  <si>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</si>
  <si>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</si>
  <si>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</si>
  <si>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</si>
  <si>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</si>
  <si>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</si>
  <si>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</si>
  <si>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</si>
  <si>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</si>
  <si>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</si>
  <si>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</si>
  <si>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</si>
  <si>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</si>
  <si>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</si>
  <si>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</si>
  <si>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</si>
  <si>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</si>
  <si>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</si>
  <si>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</si>
  <si>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</si>
  <si>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</si>
  <si>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</si>
  <si>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</si>
  <si>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</si>
  <si>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</si>
  <si>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</si>
  <si>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</si>
  <si>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</si>
  <si>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</si>
  <si>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</si>
  <si>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</si>
  <si>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</si>
  <si>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</si>
  <si>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</si>
  <si>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</si>
  <si>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</si>
  <si>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</si>
  <si>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</si>
  <si>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</si>
  <si>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</si>
  <si>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</si>
  <si>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</si>
  <si>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</si>
  <si>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</si>
  <si>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</si>
  <si>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</si>
  <si>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</si>
  <si>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</si>
  <si>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</si>
  <si>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</si>
  <si>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</si>
  <si>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</si>
  <si>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</si>
  <si>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</si>
  <si>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</si>
  <si>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</si>
  <si>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</si>
  <si>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</si>
  <si>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</si>
  <si>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</si>
  <si>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</si>
  <si>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</si>
  <si>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</si>
  <si>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</si>
  <si>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</si>
  <si>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</si>
  <si>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</si>
  <si>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</si>
  <si>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</si>
  <si>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</si>
  <si>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</si>
  <si>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</si>
  <si>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</si>
  <si>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</si>
  <si>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</si>
  <si>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</si>
  <si>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</si>
  <si>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</si>
  <si>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</si>
  <si>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</si>
  <si>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</si>
  <si>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</si>
  <si>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</si>
  <si>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</si>
  <si>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</si>
  <si>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</si>
  <si>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</si>
  <si>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</si>
  <si>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</si>
  <si>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</si>
  <si>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</si>
  <si>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</si>
  <si>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</si>
  <si>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</si>
  <si>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</si>
  <si>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</si>
  <si>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</si>
  <si>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</si>
  <si>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</si>
  <si>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</si>
  <si>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</si>
  <si>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</si>
  <si>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</si>
  <si>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</si>
  <si>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</si>
  <si>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</si>
  <si>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</si>
  <si>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</si>
  <si>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</si>
  <si>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</si>
  <si>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</si>
  <si>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</si>
  <si>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</si>
  <si>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</si>
  <si>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</si>
  <si>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</si>
  <si>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</si>
  <si>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</si>
  <si>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</si>
  <si>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</si>
  <si>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</si>
  <si>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</si>
  <si>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</si>
  <si>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</si>
  <si>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</si>
  <si>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</si>
  <si>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</si>
  <si>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</si>
  <si>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</si>
  <si>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</si>
  <si>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</si>
  <si>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</si>
  <si>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</si>
  <si>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</si>
  <si>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</si>
  <si>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</si>
  <si>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</si>
  <si>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</si>
  <si>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</si>
  <si>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</si>
  <si>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</si>
  <si>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</si>
  <si>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</si>
  <si>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</si>
  <si>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</si>
  <si>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</si>
  <si>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</si>
  <si>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</si>
  <si>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</si>
  <si>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</si>
  <si>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</si>
  <si>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</si>
  <si>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</si>
  <si>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</si>
  <si>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</si>
  <si>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</si>
  <si>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</si>
  <si>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</si>
  <si>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</si>
  <si>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</si>
  <si>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</si>
  <si>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</si>
  <si>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</si>
  <si>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</si>
  <si>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</si>
  <si>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</si>
  <si>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</si>
  <si>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</si>
  <si>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</si>
  <si>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</si>
  <si>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</si>
  <si>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</si>
  <si>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</si>
  <si>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</si>
  <si>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</si>
  <si>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</si>
  <si>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</si>
  <si>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</si>
  <si>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</si>
  <si>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</si>
  <si>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</si>
  <si>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</si>
  <si>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</si>
  <si>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</si>
  <si>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</si>
  <si>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</si>
  <si>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</si>
  <si>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</si>
  <si>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</si>
  <si>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</si>
  <si>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</si>
  <si>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</si>
  <si>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</si>
  <si>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</si>
  <si>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</si>
  <si>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</si>
  <si>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</si>
  <si>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</si>
  <si>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</si>
  <si>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</si>
  <si>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</si>
  <si>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</si>
  <si>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</si>
  <si>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</si>
  <si>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</si>
  <si>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</si>
  <si>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</si>
  <si>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</si>
  <si>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</si>
  <si>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</si>
  <si>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</si>
  <si>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</si>
  <si>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</si>
  <si>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</si>
  <si>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</si>
  <si>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</si>
  <si>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</si>
  <si>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</si>
  <si>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</si>
  <si>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</si>
  <si>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</si>
  <si>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</si>
  <si>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</si>
  <si>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</si>
  <si>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</si>
  <si>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</si>
  <si>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</si>
  <si>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</si>
  <si>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</si>
  <si>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</si>
  <si>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</si>
  <si>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</si>
  <si>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</si>
  <si>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</si>
  <si>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</si>
  <si>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</si>
  <si>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</si>
  <si>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</si>
  <si>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</si>
  <si>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</si>
  <si>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</si>
  <si>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</si>
  <si>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</si>
  <si>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</si>
  <si>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</si>
  <si>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</si>
  <si>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</si>
  <si>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</si>
  <si>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</si>
  <si>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</si>
  <si>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</si>
  <si>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</si>
  <si>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</si>
  <si>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</si>
  <si>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</si>
  <si>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</si>
  <si>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</si>
  <si>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</si>
  <si>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</si>
  <si>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</si>
  <si>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</si>
  <si>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</si>
  <si>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</si>
  <si>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</si>
  <si>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</si>
  <si>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</si>
  <si>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</si>
  <si>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</si>
  <si>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</si>
  <si>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</si>
  <si>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</si>
  <si>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</si>
  <si>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</si>
  <si>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</si>
  <si>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</si>
  <si>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</si>
  <si>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</si>
  <si>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</si>
  <si>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</si>
  <si>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</si>
  <si>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</si>
  <si>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</si>
  <si>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</si>
  <si>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</si>
  <si>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</si>
  <si>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</si>
  <si>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</si>
  <si>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</si>
  <si>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</si>
  <si>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</si>
  <si>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</si>
  <si>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</si>
  <si>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</si>
  <si>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</si>
  <si>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</si>
  <si>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</si>
  <si>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</si>
  <si>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</si>
  <si>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</si>
  <si>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</si>
  <si>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</si>
  <si>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</si>
  <si>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</si>
  <si>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</si>
  <si>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</si>
  <si>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</si>
  <si>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</si>
  <si>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</si>
  <si>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</si>
  <si>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</si>
  <si>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</si>
  <si>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</si>
  <si>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</si>
  <si>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</si>
  <si>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</si>
  <si>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</si>
  <si>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</si>
  <si>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</si>
  <si>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</si>
  <si>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</si>
  <si>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</si>
  <si>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</si>
  <si>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</si>
  <si>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</si>
  <si>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</si>
  <si>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</si>
  <si>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</si>
  <si>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</si>
  <si>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</si>
  <si>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</si>
  <si>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</si>
  <si>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</si>
  <si>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</si>
  <si>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</si>
  <si>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</si>
  <si>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</si>
  <si>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</si>
  <si>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</si>
  <si>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</si>
  <si>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</si>
  <si>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</si>
  <si>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</si>
  <si>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</si>
  <si>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</si>
  <si>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</si>
  <si>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</si>
  <si>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</si>
  <si>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</si>
  <si>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</si>
  <si>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</si>
  <si>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</si>
  <si>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</si>
  <si>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</si>
  <si>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</si>
  <si>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</si>
  <si>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</si>
  <si>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</si>
  <si>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</si>
  <si>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</si>
  <si>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</si>
  <si>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</si>
  <si>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</si>
  <si>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</si>
  <si>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</si>
  <si>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</si>
  <si>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</si>
  <si>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</si>
  <si>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</si>
  <si>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</si>
  <si>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</si>
  <si>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</si>
  <si>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</si>
  <si>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</si>
  <si>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</si>
  <si>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</si>
  <si>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</si>
  <si>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</si>
  <si>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</si>
  <si>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</si>
  <si>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</si>
  <si>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</si>
  <si>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</si>
  <si>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</si>
  <si>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</si>
  <si>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</si>
  <si>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</si>
  <si>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</si>
  <si>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</si>
  <si>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</si>
  <si>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</si>
  <si>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</si>
  <si>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</si>
  <si>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</si>
  <si>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</si>
  <si>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</si>
  <si>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</si>
  <si>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</si>
  <si>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</si>
  <si>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</si>
  <si>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</si>
  <si>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</si>
  <si>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</si>
  <si>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</si>
  <si>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</si>
  <si>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</si>
  <si>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</si>
  <si>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</si>
  <si>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</si>
  <si>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</si>
  <si>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</si>
  <si>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</si>
  <si>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</si>
  <si>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</si>
  <si>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</si>
  <si>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</si>
  <si>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</si>
  <si>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</si>
  <si>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</si>
  <si>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</si>
  <si>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</si>
  <si>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</si>
  <si>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</si>
  <si>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</si>
  <si>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</si>
  <si>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</si>
  <si>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</si>
  <si>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</si>
  <si>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</si>
  <si>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</si>
  <si>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</si>
  <si>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</si>
  <si>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</si>
  <si>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</si>
  <si>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</si>
  <si>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</si>
  <si>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</si>
  <si>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</si>
  <si>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</si>
  <si>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</si>
  <si>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</si>
  <si>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</si>
  <si>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</si>
  <si>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</si>
  <si>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</si>
  <si>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</si>
  <si>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</si>
  <si>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</si>
  <si>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</si>
  <si>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</si>
  <si>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</si>
  <si>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</si>
  <si>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</si>
  <si>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</si>
  <si>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</si>
  <si>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</si>
  <si>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</si>
  <si>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</si>
  <si>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</si>
  <si>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</si>
  <si>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</si>
  <si>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</si>
  <si>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</si>
  <si>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</si>
  <si>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</si>
  <si>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</si>
  <si>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</si>
  <si>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</si>
  <si>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</si>
  <si>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</si>
  <si>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</si>
  <si>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</si>
  <si>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</si>
  <si>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</si>
  <si>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</si>
  <si>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</si>
  <si>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</si>
  <si>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</si>
  <si>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</si>
  <si>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</si>
  <si>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</si>
  <si>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</si>
  <si>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</si>
  <si>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</si>
  <si>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</si>
  <si>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</si>
  <si>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</si>
  <si>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</si>
  <si>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</si>
  <si>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</si>
  <si>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</si>
  <si>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</si>
  <si>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</si>
  <si>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</si>
  <si>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</si>
  <si>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</si>
  <si>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</si>
  <si>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</si>
  <si>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</si>
  <si>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</si>
  <si>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</si>
  <si>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</si>
  <si>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</si>
  <si>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</si>
  <si>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</si>
  <si>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</si>
  <si>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</si>
  <si>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</si>
  <si>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</si>
  <si>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</si>
  <si>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</si>
  <si>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</si>
  <si>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</si>
  <si>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</si>
  <si>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</si>
  <si>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</si>
  <si>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</si>
  <si>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</si>
  <si>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</si>
  <si>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</si>
  <si>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</si>
  <si>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</si>
  <si>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</si>
  <si>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</si>
  <si>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</si>
  <si>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</si>
  <si>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</si>
  <si>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</si>
  <si>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</si>
  <si>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</si>
  <si>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</si>
  <si>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</si>
  <si>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</si>
  <si>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</si>
  <si>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</si>
  <si>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</si>
  <si>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</si>
  <si>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</si>
  <si>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</si>
  <si>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</si>
  <si>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</si>
  <si>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</si>
  <si>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</si>
  <si>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</si>
  <si>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</si>
  <si>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</si>
  <si>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</si>
  <si>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</si>
  <si>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</si>
  <si>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</si>
  <si>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</si>
  <si>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</si>
  <si>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</si>
  <si>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</si>
  <si>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</si>
  <si>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</si>
  <si>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</si>
  <si>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</si>
  <si>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</si>
  <si>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</si>
  <si>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</si>
  <si>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</si>
  <si>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</si>
  <si>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</si>
  <si>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</si>
  <si>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</si>
  <si>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</si>
  <si>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</si>
  <si>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</si>
  <si>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</si>
  <si>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</si>
  <si>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</si>
  <si>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</si>
  <si>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</si>
  <si>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</si>
  <si>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</si>
  <si>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</si>
  <si>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</si>
  <si>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</si>
  <si>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</si>
  <si>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</si>
  <si>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</si>
  <si>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</si>
  <si>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</si>
  <si>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</si>
  <si>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</si>
  <si>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</si>
  <si>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</si>
  <si>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</si>
  <si>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</si>
  <si>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</si>
  <si>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</si>
  <si>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</si>
  <si>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</si>
  <si>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</si>
  <si>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</si>
  <si>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</si>
  <si>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</si>
  <si>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</si>
  <si>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</si>
  <si>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</si>
  <si>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</si>
  <si>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</si>
  <si>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</si>
  <si>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</si>
  <si>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</si>
  <si>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</si>
  <si>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</si>
  <si>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</si>
  <si>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</si>
  <si>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</si>
  <si>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</si>
  <si>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</si>
  <si>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</si>
  <si>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</si>
  <si>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</si>
  <si>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</si>
  <si>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</si>
  <si>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</si>
  <si>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</si>
  <si>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</si>
  <si>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</si>
  <si>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</si>
  <si>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</si>
  <si>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</si>
  <si>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</si>
  <si>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</si>
  <si>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</si>
  <si>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</si>
  <si>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</si>
  <si>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</si>
  <si>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</si>
  <si>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</si>
  <si>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</si>
  <si>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</si>
  <si>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</si>
  <si>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</si>
  <si>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</si>
  <si>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</si>
  <si>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</si>
  <si>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</si>
  <si>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</si>
  <si>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</si>
  <si>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</si>
  <si>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</si>
  <si>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</si>
  <si>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</si>
  <si>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</si>
  <si>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</si>
  <si>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</si>
  <si>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</si>
  <si>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</si>
  <si>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</si>
  <si>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</si>
  <si>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</si>
  <si>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</si>
  <si>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</si>
  <si>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</si>
  <si>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</si>
  <si>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</si>
  <si>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</si>
  <si>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</si>
  <si>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</si>
  <si>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</si>
  <si>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</si>
  <si>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</si>
  <si>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</si>
  <si>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</si>
  <si>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</si>
  <si>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</si>
  <si>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</si>
  <si>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</si>
  <si>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</si>
  <si>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</si>
  <si>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</si>
  <si>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</si>
  <si>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</si>
  <si>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</si>
  <si>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</si>
  <si>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</si>
  <si>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</si>
  <si>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</si>
  <si>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</si>
  <si>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</si>
  <si>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</si>
  <si>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</si>
  <si>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</si>
  <si>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</si>
  <si>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</si>
  <si>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</si>
  <si>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</si>
  <si>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</si>
  <si>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</si>
  <si>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</si>
  <si>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</si>
  <si>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</si>
  <si>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</si>
  <si>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</si>
  <si>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</si>
  <si>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</si>
  <si>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</si>
  <si>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</si>
  <si>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</si>
  <si>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</si>
  <si>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</si>
  <si>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</si>
  <si>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</si>
  <si>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</si>
  <si>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</si>
  <si>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</si>
  <si>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</si>
  <si>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</si>
  <si>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</si>
  <si>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</si>
  <si>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</si>
  <si>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</si>
  <si>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</si>
  <si>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</si>
  <si>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</si>
  <si>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</si>
  <si>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</si>
  <si>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</si>
  <si>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</si>
  <si>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</si>
  <si>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</si>
  <si>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</si>
  <si>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</si>
  <si>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</si>
  <si>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</si>
  <si>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</si>
  <si>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</si>
  <si>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</si>
  <si>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</si>
  <si>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</si>
  <si>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</si>
  <si>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</si>
  <si>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</si>
  <si>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</si>
  <si>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</si>
  <si>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</si>
  <si>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</si>
  <si>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</si>
  <si>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</si>
  <si>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</si>
  <si>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</si>
  <si>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</si>
  <si>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</si>
  <si>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</si>
  <si>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</si>
  <si>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</si>
  <si>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</si>
  <si>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</si>
  <si>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</si>
  <si>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</si>
  <si>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</si>
  <si>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</si>
  <si>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</si>
  <si>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</si>
  <si>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</si>
  <si>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</si>
  <si>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</si>
  <si>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</si>
  <si>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</si>
  <si>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</si>
  <si>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</si>
  <si>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</si>
  <si>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</si>
  <si>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</si>
  <si>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</si>
  <si>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</si>
  <si>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</si>
  <si>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</si>
  <si>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</si>
  <si>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</si>
  <si>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</si>
  <si>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</si>
  <si>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</si>
  <si>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</si>
  <si>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</si>
  <si>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</si>
  <si>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</si>
  <si>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</si>
  <si>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</si>
  <si>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</si>
  <si>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</si>
  <si>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</si>
  <si>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</si>
  <si>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</si>
  <si>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</si>
  <si>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</si>
  <si>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</si>
  <si>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</si>
  <si>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</si>
  <si>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</si>
  <si>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</si>
  <si>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</si>
  <si>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</si>
  <si>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</si>
  <si>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</si>
  <si>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</si>
  <si>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</si>
  <si>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</si>
  <si>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</si>
  <si>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</si>
  <si>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</si>
  <si>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</si>
  <si>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</si>
  <si>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</si>
  <si>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</si>
  <si>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</si>
  <si>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</si>
  <si>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</si>
  <si>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</si>
  <si>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</si>
  <si>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</si>
  <si>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</si>
  <si>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</si>
  <si>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</si>
  <si>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</si>
  <si>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</si>
  <si>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</si>
  <si>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</si>
  <si>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</si>
  <si>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</si>
  <si>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</si>
  <si>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</si>
  <si>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</si>
  <si>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</si>
  <si>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</si>
  <si>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</si>
  <si>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</si>
  <si>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</si>
  <si>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</si>
  <si>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</si>
  <si>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</si>
  <si>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</si>
  <si>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</si>
  <si>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</si>
  <si>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</si>
  <si>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</si>
  <si>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</si>
  <si>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</si>
  <si>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</si>
  <si>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</si>
  <si>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</si>
  <si>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</si>
  <si>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</si>
  <si>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</si>
  <si>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</si>
  <si>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</si>
  <si>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</si>
  <si>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</si>
  <si>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</si>
  <si>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</si>
  <si>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</si>
  <si>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</si>
  <si>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</si>
  <si>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</si>
  <si>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</si>
  <si>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</si>
  <si>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</si>
  <si>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</si>
  <si>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</si>
  <si>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</si>
  <si>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</si>
  <si>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</si>
  <si>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</si>
  <si>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</si>
  <si>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</si>
  <si>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</si>
  <si>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</si>
  <si>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</si>
  <si>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</si>
  <si>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</si>
  <si>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</si>
  <si>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</si>
  <si>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</si>
  <si>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</si>
  <si>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</si>
  <si>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</si>
  <si>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</si>
  <si>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</si>
  <si>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</si>
  <si>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</si>
  <si>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</si>
  <si>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</si>
  <si>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</si>
  <si>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</si>
  <si>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</si>
  <si>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</si>
  <si>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</si>
  <si>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</si>
  <si>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</si>
  <si>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</si>
  <si>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</si>
  <si>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</si>
  <si>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</si>
  <si>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</si>
  <si>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</si>
  <si>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</si>
  <si>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</si>
  <si>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</si>
  <si>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</si>
  <si>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</si>
  <si>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</si>
  <si>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</si>
  <si>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</si>
  <si>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</si>
  <si>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</si>
  <si>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</si>
  <si>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</si>
  <si>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</si>
  <si>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</si>
  <si>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</si>
  <si>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</si>
  <si>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</si>
  <si>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</si>
  <si>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</si>
  <si>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</si>
  <si>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</si>
  <si>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</si>
  <si>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</si>
  <si>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</si>
  <si>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</si>
  <si>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</si>
  <si>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</si>
  <si>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</si>
  <si>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</si>
  <si>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</si>
  <si>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</si>
  <si>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</si>
  <si>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</si>
  <si>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</si>
  <si>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</si>
  <si>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</si>
  <si>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</si>
  <si>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</si>
  <si>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</si>
  <si>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</si>
  <si>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</si>
  <si>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</si>
  <si>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</si>
  <si>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</si>
  <si>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</si>
  <si>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</si>
  <si>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</si>
  <si>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</si>
  <si>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</si>
  <si>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</si>
  <si>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</si>
  <si>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</si>
  <si>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</si>
  <si>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</si>
  <si>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</si>
  <si>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</si>
  <si>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</si>
  <si>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</si>
  <si>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</si>
  <si>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</si>
  <si>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</si>
  <si>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</si>
  <si>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</si>
  <si>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</si>
  <si>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</si>
  <si>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</si>
  <si>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</si>
  <si>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</si>
  <si>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</si>
  <si>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</si>
  <si>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</si>
  <si>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</si>
  <si>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</si>
  <si>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</si>
  <si>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</si>
  <si>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</si>
  <si>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</si>
  <si>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</si>
  <si>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</si>
  <si>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</si>
  <si>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</si>
  <si>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</si>
  <si>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</si>
  <si>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</si>
  <si>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</si>
  <si>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</si>
  <si>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</si>
  <si>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</si>
  <si>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</si>
  <si>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</si>
  <si>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</si>
  <si>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</si>
  <si>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</si>
  <si>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</si>
  <si>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</si>
  <si>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</si>
  <si>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</si>
  <si>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</si>
  <si>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</si>
  <si>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</si>
  <si>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</si>
  <si>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</si>
  <si>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</si>
  <si>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</si>
  <si>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</si>
  <si>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</si>
  <si>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</si>
  <si>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</si>
  <si>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</si>
  <si>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</si>
  <si>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</si>
  <si>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</si>
  <si>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</si>
  <si>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</si>
  <si>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</si>
  <si>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</si>
  <si>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</si>
  <si>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</si>
  <si>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</si>
  <si>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</si>
  <si>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</si>
  <si>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</si>
  <si>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</si>
  <si>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</si>
  <si>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</si>
  <si>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</si>
  <si>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</si>
  <si>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</si>
  <si>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</si>
  <si>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</si>
  <si>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</si>
  <si>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</si>
  <si>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</si>
  <si>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</si>
  <si>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</si>
  <si>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</si>
  <si>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</si>
  <si>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</si>
  <si>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</si>
  <si>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</si>
  <si>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</si>
  <si>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</si>
  <si>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</si>
  <si>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</si>
  <si>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</si>
  <si>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</si>
  <si>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</si>
  <si>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</si>
  <si>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</si>
  <si>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</si>
  <si>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</si>
  <si>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</si>
  <si>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</si>
  <si>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</si>
  <si>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</si>
  <si>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</si>
  <si>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</si>
  <si>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</si>
  <si>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</si>
  <si>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</si>
  <si>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</si>
  <si>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</si>
  <si>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</si>
  <si>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</si>
  <si>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</si>
  <si>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</si>
  <si>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</si>
  <si>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</si>
  <si>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</si>
  <si>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</si>
  <si>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</si>
  <si>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</si>
  <si>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</si>
  <si>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</si>
  <si>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</si>
  <si>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</si>
  <si>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</si>
  <si>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</si>
  <si>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</si>
  <si>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</si>
  <si>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</si>
  <si>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</si>
  <si>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</si>
  <si>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</si>
  <si>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</si>
  <si>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</si>
  <si>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</si>
  <si>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</si>
  <si>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</si>
  <si>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</si>
  <si>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</si>
  <si>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</si>
  <si>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</si>
  <si>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</si>
  <si>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</si>
  <si>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</si>
  <si>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</si>
  <si>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</si>
  <si>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</si>
  <si>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</si>
  <si>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</si>
  <si>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</si>
  <si>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</si>
  <si>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</si>
  <si>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</si>
  <si>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</si>
  <si>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</si>
  <si>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</si>
  <si>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</si>
  <si>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</si>
  <si>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</si>
  <si>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</si>
  <si>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</si>
  <si>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</si>
  <si>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</si>
  <si>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</si>
  <si>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</si>
  <si>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</si>
  <si>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</si>
  <si>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</si>
  <si>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</si>
  <si>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</si>
  <si>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</si>
  <si>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</si>
  <si>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</si>
  <si>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</si>
  <si>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</si>
  <si>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</si>
  <si>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</si>
  <si>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</si>
  <si>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</si>
  <si>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</si>
  <si>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</si>
  <si>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</si>
  <si>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</si>
  <si>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</si>
  <si>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</si>
  <si>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</si>
  <si>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</si>
  <si>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</si>
  <si>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</si>
  <si>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</si>
  <si>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</si>
  <si>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</si>
  <si>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</si>
  <si>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</si>
  <si>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</si>
  <si>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</si>
  <si>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</si>
  <si>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</si>
  <si>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</si>
  <si>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</si>
  <si>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</si>
  <si>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</si>
  <si>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</si>
  <si>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</si>
  <si>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</si>
  <si>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</si>
  <si>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</si>
  <si>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</si>
  <si>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</si>
  <si>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</si>
  <si>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</si>
  <si>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</si>
  <si>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</si>
  <si>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</si>
  <si>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</si>
  <si>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</si>
  <si>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</si>
  <si>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</si>
  <si>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</si>
  <si>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</si>
  <si>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</si>
  <si>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</si>
  <si>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</si>
  <si>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</si>
  <si>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</si>
  <si>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</si>
  <si>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</si>
  <si>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</si>
  <si>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</si>
  <si>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</si>
  <si>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</si>
  <si>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</si>
  <si>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</si>
  <si>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</si>
  <si>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</si>
  <si>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</si>
  <si>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</si>
  <si>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</si>
  <si>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</si>
  <si>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</si>
  <si>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</si>
  <si>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</si>
  <si>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</si>
  <si>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</si>
  <si>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</si>
  <si>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</si>
  <si>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</si>
  <si>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</si>
  <si>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</si>
  <si>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</si>
  <si>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</si>
  <si>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</si>
  <si>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</si>
  <si>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</si>
  <si>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</si>
  <si>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</si>
  <si>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</si>
  <si>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</si>
  <si>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</si>
  <si>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</si>
  <si>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</si>
  <si>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</si>
  <si>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</si>
  <si>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</si>
  <si>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</si>
  <si>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</si>
  <si>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</si>
  <si>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</si>
  <si>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</si>
  <si>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</si>
  <si>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</si>
  <si>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</si>
  <si>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</si>
  <si>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</si>
  <si>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</si>
  <si>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</si>
  <si>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</si>
  <si>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</si>
  <si>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</si>
  <si>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</si>
  <si>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</si>
  <si>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</si>
  <si>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</si>
  <si>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</si>
  <si>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</si>
  <si>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</si>
  <si>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</si>
  <si>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</si>
  <si>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</si>
  <si>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</si>
  <si>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</si>
  <si>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</si>
  <si>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</si>
  <si>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</si>
  <si>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</si>
  <si>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</si>
  <si>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</si>
  <si>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</si>
  <si>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</si>
  <si>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</si>
  <si>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</si>
  <si>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</si>
  <si>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</si>
  <si>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</si>
  <si>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</si>
  <si>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</si>
  <si>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</si>
  <si>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</si>
  <si>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</si>
  <si>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</si>
  <si>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</si>
  <si>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</si>
  <si>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</si>
  <si>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</si>
  <si>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</si>
  <si>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</si>
  <si>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</si>
  <si>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</si>
  <si>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</si>
  <si>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</si>
  <si>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</si>
  <si>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</si>
  <si>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</si>
  <si>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</si>
  <si>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</si>
  <si>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</si>
  <si>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</si>
  <si>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</si>
  <si>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</si>
  <si>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</si>
  <si>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</si>
  <si>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</si>
  <si>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</si>
  <si>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</si>
  <si>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</si>
  <si>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</si>
  <si>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</si>
  <si>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</si>
  <si>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</si>
  <si>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</si>
  <si>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</si>
  <si>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</si>
  <si>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</si>
  <si>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</si>
  <si>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</si>
  <si>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</si>
  <si>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</si>
  <si>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</si>
  <si>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</si>
  <si>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</si>
  <si>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</si>
  <si>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</si>
  <si>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</si>
  <si>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</si>
  <si>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</si>
  <si>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</si>
  <si>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</si>
  <si>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</si>
  <si>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</si>
  <si>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</si>
  <si>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</si>
  <si>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</si>
  <si>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</si>
  <si>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</si>
  <si>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</si>
  <si>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</si>
  <si>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</si>
  <si>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</si>
  <si>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</si>
  <si>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</si>
  <si>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</si>
  <si>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</si>
  <si>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</si>
  <si>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</si>
  <si>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</si>
  <si>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</si>
  <si>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</si>
  <si>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</si>
  <si>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</si>
  <si>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</si>
  <si>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</si>
  <si>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</si>
  <si>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</si>
  <si>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</si>
  <si>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</si>
  <si>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</si>
  <si>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</si>
  <si>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</si>
  <si>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</si>
  <si>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</si>
  <si>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</si>
  <si>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</si>
  <si>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</si>
  <si>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</si>
  <si>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</si>
  <si>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</si>
  <si>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</si>
  <si>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</si>
  <si>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</si>
  <si>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</si>
  <si>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</si>
  <si>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</si>
  <si>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</si>
  <si>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</si>
  <si>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</si>
  <si>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</si>
  <si>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</si>
  <si>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</si>
  <si>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</si>
  <si>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</si>
  <si>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</si>
  <si>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</si>
  <si>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</si>
  <si>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</si>
  <si>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</si>
  <si>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</si>
  <si>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</si>
  <si>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</si>
  <si>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</si>
  <si>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</si>
  <si>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</si>
  <si>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</si>
  <si>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</si>
  <si>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</si>
  <si>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</si>
  <si>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</si>
  <si>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</si>
  <si>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</si>
  <si>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</si>
  <si>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</si>
  <si>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</si>
  <si>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</si>
  <si>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</si>
  <si>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</si>
  <si>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</si>
  <si>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</si>
  <si>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</si>
  <si>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</si>
  <si>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</si>
  <si>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</si>
  <si>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</si>
  <si>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</si>
  <si>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</si>
  <si>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</si>
  <si>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</si>
  <si>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</si>
  <si>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</si>
  <si>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</si>
  <si>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</si>
  <si>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</si>
  <si>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</si>
  <si>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</si>
  <si>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</si>
  <si>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</si>
  <si>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</si>
  <si>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</si>
  <si>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</si>
  <si>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</si>
  <si>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</si>
  <si>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</si>
  <si>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</si>
  <si>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</si>
  <si>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</si>
  <si>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</si>
  <si>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</si>
  <si>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</si>
  <si>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</si>
  <si>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</si>
  <si>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</si>
  <si>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</si>
  <si>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</si>
  <si>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</si>
  <si>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</si>
  <si>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</si>
  <si>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</si>
  <si>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</si>
  <si>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</si>
  <si>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</si>
  <si>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</si>
  <si>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</si>
  <si>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</si>
  <si>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</si>
  <si>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</si>
  <si>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</si>
  <si>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</si>
  <si>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</si>
  <si>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</si>
  <si>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</si>
  <si>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</si>
  <si>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</si>
  <si>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</si>
  <si>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</si>
  <si>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</si>
  <si>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</si>
  <si>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</si>
  <si>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</si>
  <si>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</si>
  <si>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</si>
  <si>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</si>
  <si>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</si>
  <si>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</si>
  <si>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</si>
  <si>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</si>
  <si>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</si>
  <si>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</si>
  <si>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</si>
  <si>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</si>
  <si>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</si>
  <si>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</si>
  <si>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</si>
  <si>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</si>
  <si>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</si>
  <si>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</si>
  <si>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</si>
  <si>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</si>
  <si>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</si>
  <si>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</si>
  <si>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</si>
  <si>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</si>
  <si>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</si>
  <si>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</si>
  <si>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</si>
  <si>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</si>
  <si>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</si>
  <si>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</si>
  <si>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</si>
  <si>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</si>
  <si>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</si>
  <si>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</si>
  <si>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</si>
  <si>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</si>
  <si>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</si>
  <si>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</si>
  <si>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</si>
  <si>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</si>
  <si>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</si>
  <si>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</si>
  <si>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</si>
  <si>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</si>
  <si>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</si>
  <si>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</si>
  <si>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</si>
  <si>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</si>
  <si>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</si>
  <si>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</si>
  <si>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</si>
  <si>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</si>
  <si>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</si>
  <si>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</si>
  <si>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</si>
  <si>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</si>
  <si>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</si>
  <si>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</si>
  <si>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</si>
  <si>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</si>
  <si>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</si>
  <si>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</si>
  <si>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</si>
  <si>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</si>
  <si>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</si>
  <si>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</si>
  <si>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</si>
  <si>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</si>
  <si>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</si>
  <si>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</si>
  <si>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</si>
  <si>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</si>
  <si>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</si>
  <si>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</si>
  <si>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</si>
  <si>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</si>
  <si>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</si>
  <si>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</si>
  <si>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</si>
  <si>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</si>
  <si>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</si>
  <si>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</si>
  <si>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</si>
  <si>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</si>
  <si>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</si>
  <si>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</si>
  <si>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</si>
  <si>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</si>
  <si>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</si>
  <si>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</si>
  <si>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</si>
  <si>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</si>
  <si>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</si>
  <si>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</si>
  <si>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</si>
  <si>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</si>
  <si>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</si>
  <si>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</si>
  <si>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</si>
  <si>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</si>
  <si>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</si>
  <si>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</si>
  <si>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</si>
  <si>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</si>
  <si>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</si>
  <si>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</si>
  <si>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</si>
  <si>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</si>
  <si>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</si>
  <si>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</si>
  <si>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</si>
  <si>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</si>
  <si>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</si>
  <si>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</si>
  <si>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</si>
  <si>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</si>
  <si>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</si>
  <si>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</si>
  <si>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</si>
  <si>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</si>
  <si>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</si>
  <si>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</si>
  <si>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</si>
  <si>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</si>
  <si>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</si>
  <si>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</si>
  <si>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</si>
  <si>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</si>
  <si>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</si>
  <si>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</si>
  <si>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</si>
  <si>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</si>
  <si>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</si>
  <si>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</si>
  <si>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</si>
  <si>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</si>
  <si>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</si>
  <si>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</si>
  <si>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</si>
  <si>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</si>
  <si>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</si>
  <si>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</si>
  <si>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</si>
  <si>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</si>
  <si>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</si>
  <si>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</si>
  <si>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</si>
  <si>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</si>
  <si>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</si>
  <si>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</si>
  <si>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</si>
  <si>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</si>
  <si>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</si>
  <si>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</si>
  <si>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</si>
  <si>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</si>
  <si>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</si>
  <si>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</si>
  <si>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</si>
  <si>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</si>
  <si>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</si>
  <si>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</si>
  <si>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</si>
  <si>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</si>
  <si>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</si>
  <si>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</si>
  <si>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</si>
  <si>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</si>
  <si>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</si>
  <si>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</si>
  <si>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</si>
  <si>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</si>
  <si>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</si>
  <si>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</si>
  <si>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</si>
  <si>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</si>
  <si>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</si>
  <si>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</si>
  <si>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</si>
  <si>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</si>
  <si>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</si>
  <si>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</si>
  <si>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</si>
  <si>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</si>
  <si>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</si>
  <si>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</si>
  <si>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</si>
  <si>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</si>
  <si>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</si>
  <si>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</si>
  <si>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</si>
  <si>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</si>
  <si>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</si>
  <si>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</si>
  <si>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</si>
  <si>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</si>
  <si>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</si>
  <si>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</si>
  <si>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</si>
  <si>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</si>
  <si>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</si>
  <si>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</si>
  <si>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</si>
  <si>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</si>
  <si>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</si>
  <si>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</si>
  <si>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</si>
  <si>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</si>
  <si>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</si>
  <si>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</si>
  <si>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</si>
  <si>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</si>
  <si>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</si>
  <si>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</si>
  <si>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</si>
  <si>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</si>
  <si>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</si>
  <si>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</si>
  <si>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</si>
  <si>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</si>
  <si>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</si>
  <si>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</si>
  <si>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</si>
  <si>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</si>
  <si>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</si>
  <si>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</si>
  <si>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</si>
  <si>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</si>
  <si>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</si>
  <si>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</si>
  <si>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</si>
  <si>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</si>
  <si>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</si>
  <si>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</si>
  <si>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</si>
  <si>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</si>
  <si>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</si>
  <si>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</si>
  <si>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</si>
  <si>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</si>
  <si>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</si>
  <si>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</si>
  <si>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</si>
  <si>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</si>
  <si>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</si>
  <si>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</si>
  <si>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</si>
  <si>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</si>
  <si>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</si>
  <si>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</si>
  <si>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</si>
  <si>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</si>
  <si>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</si>
  <si>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</si>
  <si>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</si>
  <si>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</si>
  <si>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</si>
  <si>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</si>
  <si>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</si>
  <si>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</si>
  <si>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</si>
  <si>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</si>
  <si>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</si>
  <si>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</si>
  <si>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</si>
  <si>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</si>
  <si>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</si>
  <si>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</si>
  <si>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</si>
  <si>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</si>
  <si>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</si>
  <si>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</si>
  <si>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</si>
  <si>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</si>
  <si>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</si>
  <si>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</si>
  <si>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</si>
  <si>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</si>
  <si>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</si>
  <si>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</si>
  <si>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</si>
  <si>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</si>
  <si>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</si>
  <si>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</si>
  <si>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</si>
  <si>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</si>
  <si>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</si>
  <si>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</si>
  <si>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</si>
  <si>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</si>
  <si>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</si>
  <si>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</si>
  <si>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</si>
  <si>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</si>
  <si>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</si>
  <si>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</si>
  <si>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</si>
  <si>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</si>
  <si>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</si>
  <si>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</si>
  <si>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</si>
  <si>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</si>
  <si>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</si>
  <si>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</si>
  <si>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</si>
  <si>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</si>
  <si>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</si>
  <si>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</si>
  <si>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</si>
  <si>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</si>
  <si>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</si>
  <si>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</si>
  <si>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</si>
  <si>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</si>
  <si>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</si>
  <si>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</si>
  <si>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</si>
  <si>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</si>
  <si>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</si>
  <si>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</si>
  <si>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</si>
  <si>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</si>
  <si>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</si>
  <si>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</si>
  <si>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</si>
  <si>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</si>
  <si>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</si>
  <si>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</si>
  <si>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</si>
  <si>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</si>
  <si>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</si>
  <si>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</si>
  <si>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</si>
  <si>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</si>
  <si>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</si>
  <si>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</si>
  <si>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</si>
  <si>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</si>
  <si>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</si>
  <si>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</si>
  <si>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</si>
  <si>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</si>
  <si>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</si>
  <si>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</si>
  <si>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</si>
  <si>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</si>
  <si>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</si>
  <si>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</si>
  <si>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</si>
  <si>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</si>
  <si>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</si>
  <si>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</si>
  <si>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</si>
  <si>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</si>
  <si>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</si>
  <si>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</si>
  <si>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</si>
  <si>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</si>
  <si>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</si>
  <si>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</si>
  <si>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</si>
  <si>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</si>
  <si>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</si>
  <si>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</si>
  <si>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</si>
  <si>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</si>
  <si>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</si>
  <si>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</si>
  <si>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</si>
  <si>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</si>
  <si>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</si>
  <si>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</si>
  <si>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</si>
  <si>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</si>
  <si>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</si>
  <si>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</si>
  <si>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</si>
  <si>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</si>
  <si>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</si>
  <si>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</si>
  <si>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</si>
  <si>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</si>
  <si>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</si>
  <si>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</si>
  <si>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</si>
  <si>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</si>
  <si>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</si>
  <si>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</si>
  <si>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</si>
  <si>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</si>
  <si>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</si>
  <si>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</si>
  <si>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</si>
  <si>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</si>
  <si>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</si>
  <si>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</si>
  <si>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</si>
  <si>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</si>
  <si>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</si>
  <si>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</si>
  <si>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</si>
  <si>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</si>
  <si>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</si>
  <si>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</si>
  <si>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</si>
  <si>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</si>
  <si>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</si>
  <si>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</si>
  <si>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</si>
  <si>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</si>
  <si>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</si>
  <si>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</si>
  <si>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</si>
  <si>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</si>
  <si>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</si>
  <si>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</si>
  <si>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</si>
  <si>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</si>
  <si>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</si>
  <si>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</si>
  <si>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</si>
  <si>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</si>
  <si>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</si>
  <si>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</si>
  <si>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</si>
  <si>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</si>
  <si>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</si>
  <si>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</si>
  <si>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</si>
  <si>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</si>
  <si>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</si>
  <si>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</si>
  <si>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</si>
  <si>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</si>
  <si>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</si>
  <si>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</si>
  <si>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</si>
  <si>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</si>
  <si>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</si>
  <si>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</si>
  <si>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</si>
  <si>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</si>
  <si>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</si>
  <si>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</si>
  <si>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</si>
  <si>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</si>
  <si>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</si>
  <si>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</si>
  <si>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</si>
  <si>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</si>
  <si>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</si>
  <si>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</si>
  <si>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</si>
  <si>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</si>
  <si>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</si>
  <si>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</si>
  <si>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</si>
  <si>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</si>
  <si>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</si>
  <si>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</si>
  <si>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</si>
  <si>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</si>
  <si>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</si>
  <si>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</si>
  <si>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</si>
  <si>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</si>
  <si>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</si>
  <si>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</si>
  <si>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</si>
  <si>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</si>
  <si>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</si>
  <si>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</si>
  <si>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</si>
  <si>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</si>
  <si>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</si>
  <si>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</si>
  <si>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</si>
  <si>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</si>
  <si>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</si>
  <si>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</si>
  <si>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</si>
  <si>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</si>
  <si>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</si>
  <si>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</si>
  <si>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</si>
  <si>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</si>
  <si>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</si>
  <si>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</si>
  <si>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</si>
  <si>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</si>
  <si>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</si>
  <si>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</si>
  <si>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</si>
  <si>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</si>
  <si>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</si>
  <si>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</si>
  <si>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</si>
  <si>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</si>
  <si>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</si>
  <si>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</si>
  <si>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</si>
  <si>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</si>
  <si>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</si>
  <si>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</si>
  <si>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</si>
  <si>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</si>
  <si>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</si>
  <si>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</si>
  <si>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</si>
  <si>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</si>
  <si>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</si>
  <si>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</si>
  <si>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</si>
  <si>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</si>
  <si>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</si>
  <si>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</si>
  <si>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</si>
  <si>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</si>
  <si>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</si>
  <si>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</si>
  <si>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</si>
  <si>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</si>
  <si>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</si>
  <si>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</si>
  <si>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</si>
  <si>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</si>
  <si>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</si>
  <si>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</si>
  <si>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</si>
  <si>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</si>
  <si>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</si>
  <si>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</si>
  <si>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</si>
  <si>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</si>
  <si>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</si>
  <si>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</si>
  <si>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</si>
  <si>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</si>
  <si>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</si>
  <si>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</si>
  <si>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</si>
  <si>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</si>
  <si>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</si>
  <si>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</si>
  <si>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</si>
  <si>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</si>
  <si>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</si>
  <si>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</si>
  <si>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</si>
  <si>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</si>
  <si>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</si>
  <si>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</si>
  <si>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</si>
  <si>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</si>
  <si>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</si>
  <si>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</si>
  <si>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</si>
  <si>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</si>
  <si>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</si>
  <si>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</si>
  <si>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</si>
  <si>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</si>
  <si>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</si>
  <si>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</si>
  <si>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</si>
  <si>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</si>
  <si>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</si>
  <si>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</si>
  <si>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</si>
  <si>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</si>
  <si>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</si>
  <si>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</si>
  <si>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</si>
  <si>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</si>
  <si>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</si>
  <si>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</si>
  <si>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</si>
  <si>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</si>
  <si>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</si>
  <si>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</si>
  <si>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</si>
  <si>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</si>
  <si>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</si>
  <si>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</si>
  <si>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</si>
  <si>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</si>
  <si>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</si>
  <si>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</si>
  <si>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</si>
  <si>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</si>
  <si>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</si>
  <si>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</si>
  <si>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</si>
  <si>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</si>
  <si>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</si>
  <si>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</si>
  <si>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</si>
  <si>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</si>
  <si>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</si>
  <si>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</si>
  <si>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</si>
  <si>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</si>
  <si>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</si>
  <si>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</si>
  <si>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</si>
  <si>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</si>
  <si>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</si>
  <si>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</si>
  <si>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</si>
  <si>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</si>
  <si>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</si>
  <si>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</si>
  <si>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</si>
  <si>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</si>
  <si>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</si>
  <si>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</si>
  <si>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</si>
  <si>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</si>
  <si>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</si>
  <si>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</si>
  <si>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</si>
  <si>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</si>
  <si>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</si>
  <si>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</si>
  <si>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</si>
  <si>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</si>
  <si>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</si>
  <si>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</si>
  <si>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</si>
  <si>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</si>
  <si>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</si>
  <si>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</si>
  <si>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</si>
  <si>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</si>
  <si>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</si>
  <si>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</si>
  <si>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</si>
  <si>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</si>
  <si>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</si>
  <si>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</si>
  <si>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</si>
  <si>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</si>
  <si>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</si>
  <si>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</si>
  <si>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</si>
  <si>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</si>
  <si>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</si>
  <si>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</si>
  <si>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</si>
  <si>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</si>
  <si>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</si>
  <si>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</si>
  <si>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</si>
  <si>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</si>
  <si>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</si>
  <si>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</si>
  <si>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</si>
  <si>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</si>
  <si>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</si>
  <si>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</si>
  <si>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</si>
  <si>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</si>
  <si>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</si>
  <si>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</si>
  <si>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</si>
  <si>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</si>
  <si>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</si>
  <si>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</si>
  <si>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</si>
  <si>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</si>
  <si>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</si>
  <si>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</si>
  <si>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</si>
  <si>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</si>
  <si>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</si>
  <si>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</si>
  <si>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</si>
  <si>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</si>
  <si>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</si>
  <si>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</si>
  <si>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</si>
  <si>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</si>
  <si>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</si>
  <si>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</si>
  <si>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</si>
  <si>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</si>
  <si>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</si>
  <si>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</si>
  <si>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</si>
  <si>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</si>
  <si>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</si>
  <si>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</si>
  <si>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</si>
  <si>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</si>
  <si>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</si>
  <si>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</si>
  <si>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</si>
  <si>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</si>
  <si>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</si>
  <si>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</si>
  <si>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</si>
  <si>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</si>
  <si>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</si>
  <si>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</si>
  <si>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</si>
  <si>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</si>
  <si>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</si>
  <si>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</si>
  <si>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</si>
  <si>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</si>
  <si>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</si>
  <si>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</si>
  <si>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</si>
  <si>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</si>
  <si>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</si>
  <si>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</si>
  <si>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</si>
  <si>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</si>
  <si>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</si>
  <si>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</si>
  <si>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</si>
  <si>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</si>
  <si>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</si>
  <si>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</si>
  <si>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</si>
  <si>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</si>
  <si>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</si>
  <si>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</si>
  <si>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</si>
  <si>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</si>
  <si>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</si>
  <si>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</si>
  <si>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</si>
  <si>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</si>
  <si>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</si>
  <si>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</si>
  <si>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</si>
  <si>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</si>
  <si>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</si>
  <si>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</si>
  <si>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</si>
  <si>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</si>
  <si>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</si>
  <si>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</si>
  <si>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</si>
  <si>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</si>
  <si>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</si>
  <si>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</si>
  <si>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</si>
  <si>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</si>
  <si>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</si>
  <si>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</si>
  <si>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</si>
  <si>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</si>
  <si>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</si>
  <si>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</si>
  <si>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</si>
  <si>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</si>
  <si>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</si>
  <si>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</si>
  <si>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</si>
  <si>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</si>
  <si>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</si>
  <si>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</si>
  <si>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</si>
  <si>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</si>
  <si>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</si>
  <si>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</si>
  <si>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</si>
  <si>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</si>
  <si>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</si>
  <si>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</si>
  <si>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</si>
  <si>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</si>
  <si>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</si>
  <si>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</si>
  <si>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</si>
  <si>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</si>
  <si>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</si>
  <si>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</si>
  <si>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</si>
  <si>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</si>
  <si>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</si>
  <si>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</si>
  <si>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</si>
  <si>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</si>
  <si>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</si>
  <si>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</si>
  <si>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</si>
  <si>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</si>
  <si>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</si>
  <si>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</si>
  <si>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</si>
  <si>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</si>
  <si>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</si>
  <si>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</si>
  <si>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</si>
  <si>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</si>
  <si>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</si>
  <si>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</si>
  <si>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</si>
  <si>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</si>
  <si>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</si>
  <si>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</si>
  <si>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</si>
  <si>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</si>
  <si>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</si>
  <si>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</si>
  <si>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</si>
  <si>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</si>
  <si>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</si>
  <si>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</si>
  <si>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</si>
  <si>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</si>
  <si>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</si>
  <si>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</si>
  <si>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</si>
  <si>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</si>
  <si>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</si>
  <si>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</si>
  <si>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</si>
  <si>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</si>
  <si>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</si>
  <si>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</si>
  <si>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</si>
  <si>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</si>
  <si>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</si>
  <si>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</si>
  <si>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</si>
  <si>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</si>
  <si>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</si>
  <si>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</si>
  <si>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</si>
  <si>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</si>
  <si>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</si>
  <si>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</si>
  <si>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</si>
  <si>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</si>
  <si>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</si>
  <si>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</si>
  <si>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</si>
  <si>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</si>
  <si>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</si>
  <si>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</si>
  <si>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</si>
  <si>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</si>
  <si>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</si>
  <si>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</si>
  <si>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</si>
  <si>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</si>
  <si>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</si>
  <si>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</si>
  <si>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</si>
  <si>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</si>
  <si>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</si>
  <si>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</si>
  <si>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</si>
  <si>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</si>
  <si>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</si>
  <si>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</si>
  <si>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</si>
  <si>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</si>
  <si>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</si>
  <si>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</si>
  <si>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</si>
  <si>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</si>
  <si>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</si>
  <si>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</si>
  <si>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</si>
  <si>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</si>
  <si>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</si>
  <si>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</si>
  <si>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</si>
  <si>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</si>
  <si>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</si>
  <si>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</si>
  <si>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</si>
  <si>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</si>
  <si>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</si>
  <si>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</si>
  <si>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</si>
  <si>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</si>
  <si>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</si>
  <si>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</si>
  <si>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</si>
  <si>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</si>
  <si>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</si>
  <si>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</si>
  <si>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</si>
  <si>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</si>
  <si>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</si>
  <si>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</si>
  <si>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</si>
  <si>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</si>
  <si>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</si>
  <si>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</si>
  <si>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</si>
  <si>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</si>
  <si>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</si>
  <si>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</si>
  <si>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</si>
  <si>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</si>
  <si>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</si>
  <si>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</si>
  <si>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</si>
  <si>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</si>
  <si>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</si>
  <si>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</si>
  <si>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</si>
  <si>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</si>
  <si>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</si>
  <si>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</si>
  <si>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</si>
  <si>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</si>
  <si>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</si>
  <si>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</si>
  <si>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</si>
  <si>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</si>
  <si>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</si>
  <si>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</si>
  <si>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</si>
  <si>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</si>
  <si>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</si>
  <si>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</si>
  <si>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</si>
  <si>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</si>
  <si>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</si>
  <si>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</si>
  <si>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</si>
  <si>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</si>
  <si>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</si>
  <si>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</si>
  <si>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</si>
  <si>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</si>
  <si>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</si>
  <si>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</si>
  <si>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</si>
  <si>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</si>
  <si>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</si>
  <si>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</si>
  <si>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</si>
  <si>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</si>
  <si>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</si>
  <si>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</si>
  <si>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</si>
  <si>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</si>
  <si>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</si>
  <si>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</si>
  <si>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</si>
  <si>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</si>
  <si>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</si>
  <si>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</si>
  <si>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</si>
  <si>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</si>
  <si>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</si>
  <si>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</si>
  <si>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</si>
  <si>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</si>
  <si>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</si>
  <si>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</si>
  <si>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</si>
  <si>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</si>
  <si>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</si>
  <si>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</si>
  <si>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</si>
  <si>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</si>
  <si>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</si>
  <si>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</si>
  <si>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</si>
  <si>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</si>
  <si>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</si>
  <si>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</si>
  <si>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</si>
  <si>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</si>
  <si>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</si>
  <si>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</si>
  <si>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</si>
  <si>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</si>
  <si>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</si>
  <si>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</si>
  <si>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</si>
  <si>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</si>
  <si>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</si>
  <si>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</si>
  <si>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</si>
  <si>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</si>
  <si>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</si>
  <si>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</si>
  <si>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</si>
  <si>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</si>
  <si>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</si>
  <si>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</si>
  <si>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</si>
  <si>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</si>
  <si>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</si>
  <si>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</si>
  <si>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</si>
  <si>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</si>
  <si>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</si>
  <si>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</si>
  <si>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</si>
  <si>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</si>
  <si>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</si>
  <si>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</si>
  <si>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</si>
  <si>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</si>
  <si>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</si>
  <si>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</si>
  <si>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</si>
  <si>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</si>
  <si>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</si>
  <si>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</si>
  <si>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</si>
  <si>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</si>
  <si>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</si>
  <si>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</si>
  <si>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</si>
  <si>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</si>
  <si>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</si>
  <si>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</si>
  <si>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</si>
  <si>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</si>
  <si>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</si>
  <si>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</si>
  <si>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</si>
  <si>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</si>
  <si>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</si>
  <si>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</si>
  <si>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</si>
  <si>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</si>
  <si>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</si>
  <si>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</si>
  <si>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</si>
  <si>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</si>
  <si>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</si>
  <si>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</si>
  <si>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</si>
  <si>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</si>
  <si>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</si>
  <si>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</si>
  <si>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</si>
  <si>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</si>
  <si>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</si>
  <si>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</si>
  <si>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</si>
  <si>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</si>
  <si>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</si>
  <si>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</si>
  <si>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</si>
  <si>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</si>
  <si>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</si>
  <si>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</si>
  <si>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</si>
  <si>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</si>
  <si>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</si>
  <si>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</si>
  <si>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</si>
  <si>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</si>
  <si>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</si>
  <si>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</si>
  <si>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</si>
  <si>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</si>
  <si>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</si>
  <si>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</si>
  <si>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</si>
  <si>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</si>
  <si>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</si>
  <si>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</si>
  <si>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</si>
  <si>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</si>
  <si>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</si>
  <si>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</si>
  <si>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</si>
  <si>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</si>
  <si>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</si>
  <si>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</si>
  <si>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</si>
  <si>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</si>
  <si>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</si>
  <si>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</si>
  <si>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</si>
  <si>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</si>
  <si>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</si>
  <si>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</si>
  <si>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</si>
  <si>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</si>
  <si>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</si>
  <si>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</si>
  <si>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</si>
  <si>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</si>
  <si>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</si>
  <si>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</si>
  <si>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</si>
  <si>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</si>
  <si>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</si>
  <si>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</si>
  <si>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</si>
  <si>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</si>
  <si>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</si>
  <si>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</si>
  <si>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</si>
  <si>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</si>
  <si>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</si>
  <si>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</si>
  <si>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</si>
  <si>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</si>
  <si>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</si>
  <si>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</si>
  <si>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</si>
  <si>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</si>
  <si>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</si>
  <si>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</si>
  <si>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</si>
  <si>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</si>
  <si>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</si>
  <si>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</si>
  <si>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</si>
  <si>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</si>
  <si>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</si>
  <si>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</si>
  <si>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</si>
  <si>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</si>
  <si>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</si>
  <si>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</si>
  <si>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</si>
  <si>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</si>
  <si>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</si>
  <si>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</si>
  <si>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</si>
  <si>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</si>
  <si>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</si>
  <si>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</si>
  <si>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</si>
  <si>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</si>
  <si>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</si>
  <si>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</si>
  <si>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</si>
  <si>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</si>
  <si>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</si>
  <si>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</si>
  <si>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</si>
  <si>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</si>
  <si>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</si>
  <si>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</si>
  <si>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</si>
  <si>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</si>
  <si>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</si>
  <si>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</si>
  <si>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</si>
  <si>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</si>
  <si>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</si>
  <si>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</si>
  <si>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</si>
  <si>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</si>
  <si>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</si>
  <si>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</si>
  <si>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</si>
  <si>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</si>
  <si>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</si>
  <si>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</si>
  <si>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</si>
  <si>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</si>
  <si>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</si>
  <si>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</si>
  <si>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</si>
  <si>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</si>
  <si>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</si>
  <si>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</si>
  <si>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</si>
  <si>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</si>
  <si>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</si>
  <si>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</si>
  <si>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</si>
  <si>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</si>
  <si>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</si>
  <si>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</si>
  <si>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</si>
  <si>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</si>
  <si>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</si>
  <si>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</si>
  <si>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</si>
  <si>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</si>
  <si>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</si>
  <si>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</si>
  <si>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</si>
  <si>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</si>
  <si>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</si>
  <si>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</si>
  <si>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</si>
  <si>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</si>
  <si>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</si>
  <si>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</si>
  <si>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</si>
  <si>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</si>
  <si>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</si>
  <si>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</si>
  <si>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</si>
  <si>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</si>
  <si>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</si>
  <si>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</si>
  <si>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</si>
  <si>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</si>
  <si>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</si>
  <si>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</si>
  <si>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</si>
  <si>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</si>
  <si>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</si>
  <si>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</si>
  <si>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</si>
  <si>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</si>
  <si>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</si>
  <si>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</si>
  <si>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</si>
  <si>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</si>
  <si>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</si>
  <si>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</si>
  <si>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</si>
  <si>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</si>
  <si>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</si>
  <si>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</si>
  <si>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</si>
  <si>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</si>
  <si>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</si>
  <si>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</si>
  <si>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</si>
  <si>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</si>
  <si>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</si>
  <si>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</si>
  <si>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</si>
  <si>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</si>
  <si>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</si>
  <si>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</si>
  <si>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</si>
  <si>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</si>
  <si>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</si>
  <si>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</si>
  <si>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</si>
  <si>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</si>
  <si>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</si>
  <si>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</si>
  <si>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</si>
  <si>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</si>
  <si>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</si>
  <si>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</si>
  <si>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</si>
  <si>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</si>
  <si>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</si>
  <si>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</si>
  <si>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</si>
  <si>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</si>
  <si>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</si>
  <si>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</si>
  <si>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</si>
  <si>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</si>
  <si>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</si>
  <si>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</si>
  <si>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</si>
  <si>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</si>
  <si>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</si>
  <si>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</si>
  <si>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</si>
  <si>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</si>
  <si>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</si>
  <si>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</si>
  <si>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</si>
  <si>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</si>
  <si>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</si>
  <si>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</si>
  <si>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</si>
  <si>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</si>
  <si>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</si>
  <si>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</si>
  <si>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</si>
  <si>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</si>
  <si>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</si>
  <si>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</si>
  <si>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</si>
  <si>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</si>
  <si>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</si>
  <si>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</si>
  <si>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</si>
  <si>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</si>
  <si>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</si>
  <si>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</si>
  <si>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</si>
  <si>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</si>
  <si>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</si>
  <si>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</si>
  <si>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</si>
  <si>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</si>
  <si>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</si>
  <si>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</si>
  <si>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</si>
  <si>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</si>
  <si>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</si>
  <si>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</si>
  <si>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</si>
  <si>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</si>
  <si>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</si>
  <si>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</si>
  <si>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</si>
  <si>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</si>
  <si>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</si>
  <si>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</si>
  <si>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</si>
  <si>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</si>
  <si>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</si>
  <si>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</si>
  <si>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</si>
  <si>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</si>
  <si>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</si>
  <si>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</si>
  <si>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</si>
  <si>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</si>
  <si>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</si>
  <si>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</si>
  <si>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</si>
  <si>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</si>
  <si>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</si>
  <si>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</si>
  <si>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</si>
  <si>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</si>
  <si>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</si>
  <si>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</si>
  <si>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</si>
  <si>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</si>
  <si>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</si>
  <si>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</si>
  <si>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</si>
  <si>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</si>
  <si>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</si>
  <si>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</si>
  <si>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</si>
  <si>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</si>
  <si>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</si>
  <si>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</si>
  <si>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</si>
  <si>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</si>
  <si>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</si>
  <si>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</si>
  <si>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</si>
  <si>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</si>
  <si>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</si>
  <si>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</si>
  <si>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</si>
  <si>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</si>
  <si>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</si>
  <si>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</si>
  <si>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</si>
  <si>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</si>
  <si>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</si>
  <si>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</si>
  <si>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</si>
  <si>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</si>
  <si>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</si>
  <si>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</si>
  <si>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</si>
  <si>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</si>
  <si>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</si>
  <si>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</si>
  <si>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</si>
  <si>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</si>
  <si>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</si>
  <si>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</si>
  <si>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</si>
  <si>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</si>
  <si>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</si>
  <si>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</si>
  <si>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</si>
  <si>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</si>
  <si>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</si>
  <si>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</si>
  <si>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</si>
  <si>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</si>
  <si>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</si>
  <si>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</si>
  <si>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</si>
  <si>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</si>
  <si>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</si>
  <si>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</si>
  <si>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</si>
  <si>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</si>
  <si>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</si>
  <si>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</si>
  <si>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</si>
  <si>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</si>
  <si>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</si>
  <si>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</si>
  <si>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</si>
  <si>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</si>
  <si>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</si>
  <si>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</si>
  <si>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</si>
  <si>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</si>
  <si>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</si>
  <si>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</si>
  <si>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</si>
  <si>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</si>
  <si>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</si>
  <si>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</si>
  <si>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</si>
  <si>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</si>
  <si>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</si>
  <si>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</si>
  <si>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</si>
  <si>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</si>
  <si>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</si>
  <si>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</si>
  <si>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</si>
  <si>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</si>
  <si>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</si>
  <si>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</si>
  <si>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</si>
  <si>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</si>
  <si>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</si>
  <si>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</si>
  <si>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</si>
  <si>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</si>
  <si>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</si>
  <si>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</si>
  <si>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</si>
  <si>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</si>
  <si>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</si>
  <si>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</si>
  <si>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</si>
  <si>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</si>
  <si>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</si>
  <si>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</si>
  <si>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</si>
  <si>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</si>
  <si>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</si>
  <si>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</si>
  <si>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</si>
  <si>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</si>
  <si>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</si>
  <si>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</si>
  <si>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</si>
  <si>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</si>
  <si>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</si>
  <si>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</si>
  <si>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</si>
  <si>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</si>
  <si>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</si>
  <si>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</si>
  <si>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</si>
  <si>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</si>
  <si>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</si>
  <si>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</si>
  <si>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</si>
  <si>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</si>
  <si>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</si>
  <si>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</si>
  <si>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</si>
  <si>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</si>
  <si>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</si>
  <si>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</si>
  <si>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</si>
  <si>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</si>
  <si>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</si>
  <si>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</si>
  <si>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</si>
  <si>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</si>
  <si>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</si>
  <si>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</si>
  <si>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</si>
  <si>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</si>
  <si>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</si>
  <si>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</si>
  <si>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</si>
  <si>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</si>
  <si>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</si>
  <si>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</si>
  <si>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</si>
  <si>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</si>
  <si>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</si>
  <si>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</si>
  <si>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</si>
  <si>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</si>
  <si>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</si>
  <si>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</si>
  <si>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</si>
  <si>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</si>
  <si>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</si>
  <si>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</si>
  <si>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</si>
  <si>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</si>
  <si>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</si>
  <si>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</si>
  <si>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</si>
  <si>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</si>
  <si>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</si>
  <si>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</si>
  <si>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</si>
  <si>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</si>
  <si>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</si>
  <si>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</si>
  <si>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</si>
  <si>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</si>
  <si>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</si>
  <si>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</si>
  <si>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</si>
  <si>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</si>
  <si>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</si>
  <si>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</si>
  <si>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</si>
  <si>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</si>
  <si>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</si>
  <si>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</si>
  <si>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</si>
  <si>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</si>
  <si>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</si>
  <si>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</si>
  <si>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</si>
  <si>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</si>
  <si>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</si>
  <si>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</si>
  <si>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</si>
  <si>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</si>
  <si>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</si>
  <si>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</si>
  <si>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</si>
  <si>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</si>
  <si>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</si>
  <si>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</si>
  <si>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</si>
  <si>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</si>
  <si>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</si>
  <si>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</si>
  <si>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</si>
  <si>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</si>
  <si>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</si>
  <si>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</si>
  <si>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</si>
  <si>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</si>
  <si>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</si>
  <si>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</si>
  <si>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</si>
  <si>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</si>
  <si>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</si>
  <si>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</si>
  <si>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</si>
  <si>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</si>
  <si>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</si>
  <si>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</si>
  <si>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</si>
  <si>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</si>
  <si>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</si>
  <si>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</si>
  <si>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</si>
  <si>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</si>
  <si>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</si>
  <si>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</si>
  <si>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</si>
  <si>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</si>
  <si>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</si>
  <si>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</si>
  <si>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</si>
  <si>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</si>
  <si>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</si>
  <si>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</si>
  <si>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</si>
  <si>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</si>
  <si>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</si>
  <si>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</si>
  <si>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</si>
  <si>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</si>
  <si>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</si>
  <si>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</si>
  <si>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</si>
  <si>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</si>
  <si>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</si>
  <si>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</si>
  <si>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</si>
  <si>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</si>
  <si>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</si>
  <si>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</si>
  <si>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</si>
  <si>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</si>
  <si>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</si>
  <si>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</si>
  <si>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</si>
  <si>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</si>
  <si>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</si>
  <si>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</si>
  <si>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</si>
  <si>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</si>
  <si>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</si>
  <si>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</si>
  <si>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</si>
  <si>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</si>
  <si>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</si>
  <si>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</si>
  <si>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</si>
  <si>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</si>
  <si>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</si>
  <si>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</si>
  <si>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</si>
  <si>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</si>
  <si>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</si>
  <si>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</si>
  <si>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</si>
  <si>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</si>
  <si>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</si>
  <si>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</si>
  <si>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</si>
  <si>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</si>
  <si>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</si>
  <si>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</si>
  <si>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</si>
  <si>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</si>
  <si>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</si>
  <si>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</si>
  <si>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</si>
  <si>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</si>
  <si>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</si>
  <si>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</si>
  <si>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</si>
  <si>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</si>
  <si>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</si>
  <si>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</si>
  <si>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</si>
  <si>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</si>
  <si>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</si>
  <si>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</si>
  <si>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</si>
  <si>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</si>
  <si>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</si>
  <si>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</si>
  <si>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</si>
  <si>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</si>
  <si>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</si>
  <si>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</si>
  <si>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</si>
  <si>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</si>
  <si>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</si>
  <si>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</si>
  <si>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</si>
  <si>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</si>
  <si>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</si>
  <si>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</si>
  <si>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</si>
  <si>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</si>
  <si>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</si>
  <si>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</si>
  <si>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</si>
  <si>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</si>
  <si>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</si>
  <si>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</si>
  <si>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</si>
  <si>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</si>
  <si>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</si>
  <si>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</si>
  <si>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</si>
  <si>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</si>
  <si>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</si>
  <si>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</si>
  <si>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</si>
  <si>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</si>
  <si>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</si>
  <si>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</si>
  <si>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</si>
  <si>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</si>
  <si>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</si>
  <si>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</si>
  <si>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</si>
  <si>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</si>
  <si>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</si>
  <si>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</si>
  <si>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</si>
  <si>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</si>
  <si>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</si>
  <si>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</si>
  <si>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</si>
  <si>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</si>
  <si>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</si>
  <si>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</si>
  <si>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</si>
  <si>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</si>
  <si>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</si>
  <si>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</si>
  <si>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</si>
  <si>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</si>
  <si>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</si>
  <si>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</si>
  <si>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</si>
  <si>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</si>
  <si>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</si>
  <si>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</si>
  <si>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</si>
  <si>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</si>
  <si>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</si>
  <si>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</si>
  <si>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</si>
  <si>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</si>
  <si>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</si>
  <si>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</si>
  <si>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</si>
  <si>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</si>
  <si>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</si>
  <si>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</si>
  <si>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</si>
  <si>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</si>
  <si>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</si>
  <si>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</si>
  <si>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</si>
  <si>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</si>
  <si>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</si>
  <si>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</si>
  <si>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</si>
  <si>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</si>
  <si>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</si>
  <si>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</si>
  <si>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</si>
  <si>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</si>
  <si>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</si>
  <si>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</si>
  <si>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</si>
  <si>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</si>
  <si>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</si>
  <si>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</si>
  <si>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</si>
  <si>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</si>
  <si>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</si>
  <si>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</si>
  <si>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</si>
  <si>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</si>
  <si>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</si>
  <si>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</si>
  <si>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</si>
  <si>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</si>
  <si>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</si>
  <si>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</si>
  <si>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</si>
  <si>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</si>
  <si>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</si>
  <si>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</si>
  <si>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</si>
  <si>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</si>
  <si>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</si>
  <si>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</si>
  <si>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</si>
  <si>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</si>
  <si>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</si>
  <si>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</si>
  <si>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</si>
  <si>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</si>
  <si>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</si>
  <si>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</si>
  <si>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</si>
  <si>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</si>
  <si>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</si>
  <si>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</si>
  <si>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</si>
  <si>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</si>
  <si>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</si>
  <si>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</si>
  <si>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</si>
  <si>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</si>
  <si>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</si>
  <si>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</si>
  <si>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</si>
  <si>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</si>
  <si>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</si>
  <si>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</si>
  <si>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</si>
  <si>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</si>
  <si>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</si>
  <si>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</si>
  <si>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</si>
  <si>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</si>
  <si>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</si>
  <si>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</si>
  <si>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</si>
  <si>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</si>
  <si>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</si>
  <si>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</si>
  <si>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</si>
  <si>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</si>
  <si>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</si>
  <si>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</si>
  <si>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</si>
  <si>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</si>
  <si>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</si>
  <si>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</si>
  <si>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</si>
  <si>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</si>
  <si>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</si>
  <si>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</si>
  <si>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</si>
  <si>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</si>
  <si>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</si>
  <si>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</si>
  <si>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</si>
  <si>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</si>
  <si>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</si>
  <si>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</si>
  <si>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</si>
  <si>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</si>
  <si>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</si>
  <si>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</si>
  <si>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</si>
  <si>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</si>
  <si>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</si>
  <si>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</si>
  <si>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</si>
  <si>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</si>
  <si>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</si>
  <si>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</si>
  <si>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</si>
  <si>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</si>
  <si>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</si>
  <si>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</si>
  <si>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</si>
  <si>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</si>
  <si>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</si>
  <si>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</si>
  <si>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</si>
  <si>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</si>
  <si>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</si>
  <si>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</si>
  <si>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</si>
  <si>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</si>
  <si>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</si>
  <si>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</si>
  <si>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</si>
  <si>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</si>
  <si>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</si>
  <si>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</si>
  <si>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</si>
  <si>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</si>
  <si>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</si>
  <si>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</si>
  <si>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</si>
  <si>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</si>
  <si>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</si>
  <si>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</si>
  <si>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</si>
  <si>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</si>
  <si>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</si>
  <si>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</si>
  <si>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</si>
  <si>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</si>
  <si>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</si>
  <si>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</si>
  <si>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</si>
  <si>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</si>
  <si>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</si>
  <si>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</si>
  <si>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</si>
  <si>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</si>
  <si>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</si>
  <si>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</si>
  <si>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</si>
  <si>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</si>
  <si>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</si>
  <si>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</si>
  <si>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</si>
  <si>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</si>
  <si>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</si>
  <si>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</si>
  <si>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</si>
  <si>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</si>
  <si>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</si>
  <si>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</si>
  <si>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</si>
  <si>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</si>
  <si>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</si>
  <si>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</si>
  <si>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</si>
  <si>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</si>
  <si>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</si>
  <si>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</si>
  <si>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</si>
  <si>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</si>
  <si>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</si>
  <si>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</si>
  <si>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</si>
  <si>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</si>
  <si>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</si>
  <si>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</si>
  <si>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</si>
  <si>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</si>
  <si>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</si>
  <si>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</si>
  <si>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</si>
  <si>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</si>
  <si>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</si>
  <si>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</si>
  <si>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</si>
  <si>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</si>
  <si>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</si>
  <si>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</si>
  <si>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</si>
  <si>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</si>
  <si>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</si>
  <si>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</si>
  <si>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</si>
  <si>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</si>
  <si>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</si>
  <si>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</si>
  <si>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</si>
  <si>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</si>
  <si>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</si>
  <si>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</si>
  <si>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</si>
  <si>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</si>
  <si>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</si>
  <si>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</si>
  <si>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</si>
  <si>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</si>
  <si>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</si>
  <si>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</si>
  <si>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</si>
  <si>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</si>
  <si>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</si>
  <si>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</si>
  <si>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</si>
  <si>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</si>
  <si>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</si>
  <si>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</si>
  <si>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</si>
  <si>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</si>
  <si>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</si>
  <si>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</si>
  <si>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</si>
  <si>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</si>
  <si>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</si>
  <si>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</si>
  <si>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</si>
  <si>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</si>
  <si>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</si>
  <si>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</si>
  <si>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</si>
  <si>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</si>
  <si>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</si>
  <si>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</si>
  <si>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</si>
  <si>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</si>
  <si>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</si>
  <si>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</si>
  <si>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</si>
  <si>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</si>
  <si>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</si>
  <si>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</si>
  <si>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</si>
  <si>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</si>
  <si>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</si>
  <si>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</si>
  <si>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</si>
  <si>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</si>
  <si>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</si>
  <si>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</si>
  <si>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</si>
  <si>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</si>
  <si>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</si>
  <si>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</si>
  <si>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</si>
  <si>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</si>
  <si>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</si>
  <si>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</si>
  <si>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</si>
  <si>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</si>
  <si>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</si>
  <si>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</si>
  <si>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</si>
  <si>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</si>
  <si>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</si>
  <si>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</si>
  <si>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</si>
  <si>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</si>
  <si>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</si>
  <si>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</si>
  <si>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</si>
  <si>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</si>
  <si>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</si>
  <si>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</si>
  <si>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</si>
  <si>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</si>
  <si>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</si>
  <si>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</si>
  <si>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</si>
  <si>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</si>
  <si>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</si>
  <si>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</si>
  <si>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</si>
  <si>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</si>
  <si>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</si>
  <si>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</si>
  <si>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</si>
  <si>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</si>
  <si>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</si>
  <si>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</si>
  <si>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</si>
  <si>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</si>
  <si>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</si>
  <si>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</si>
  <si>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</si>
  <si>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</si>
  <si>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</si>
  <si>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</si>
  <si>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</si>
  <si>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</si>
  <si>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</si>
  <si>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</si>
  <si>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</si>
  <si>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</si>
  <si>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</si>
  <si>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</si>
  <si>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</si>
  <si>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</si>
  <si>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</si>
  <si>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</si>
  <si>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</si>
  <si>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</si>
  <si>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</si>
  <si>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</si>
  <si>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</si>
  <si>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</si>
  <si>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</si>
  <si>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</si>
  <si>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</si>
  <si>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</si>
  <si>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</si>
  <si>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</si>
  <si>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</si>
  <si>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</si>
  <si>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</si>
  <si>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</si>
  <si>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</si>
  <si>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</si>
  <si>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</si>
  <si>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</si>
  <si>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</si>
  <si>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</si>
  <si>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</si>
  <si>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</si>
  <si>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</si>
  <si>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</si>
  <si>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</si>
  <si>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</si>
  <si>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</si>
  <si>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</si>
  <si>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</si>
  <si>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</si>
  <si>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</si>
  <si>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</si>
  <si>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</si>
  <si>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</si>
  <si>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</si>
  <si>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</si>
  <si>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</si>
  <si>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</si>
  <si>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</si>
  <si>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</si>
  <si>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</si>
  <si>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</si>
  <si>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</si>
  <si>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</si>
  <si>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</si>
  <si>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</si>
  <si>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</si>
  <si>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</si>
  <si>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</si>
  <si>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</si>
  <si>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</si>
  <si>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</si>
  <si>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</si>
  <si>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</si>
  <si>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</si>
  <si>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</si>
  <si>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</si>
  <si>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</si>
  <si>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</si>
  <si>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</si>
  <si>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</si>
  <si>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</si>
  <si>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</si>
  <si>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</si>
  <si>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</si>
  <si>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</si>
  <si>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</si>
  <si>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</si>
  <si>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</si>
  <si>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</si>
  <si>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</si>
  <si>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</si>
  <si>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</si>
  <si>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</si>
  <si>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</si>
  <si>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</si>
  <si>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</si>
  <si>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</si>
  <si>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</si>
  <si>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</si>
  <si>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</si>
  <si>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</si>
  <si>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</si>
  <si>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</si>
  <si>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</si>
  <si>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</si>
  <si>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</si>
  <si>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</si>
  <si>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</si>
  <si>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</si>
  <si>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</si>
  <si>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</si>
  <si>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</si>
  <si>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</si>
  <si>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</si>
  <si>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</si>
  <si>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</si>
  <si>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</si>
  <si>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</si>
  <si>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</si>
  <si>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</si>
  <si>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</si>
  <si>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</si>
  <si>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</si>
  <si>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</si>
  <si>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</si>
  <si>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</si>
  <si>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</si>
  <si>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</si>
  <si>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</si>
  <si>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</si>
  <si>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</si>
  <si>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</si>
  <si>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</si>
  <si>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</si>
  <si>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</si>
  <si>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</si>
  <si>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</si>
  <si>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</si>
  <si>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</si>
  <si>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</si>
  <si>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</si>
  <si>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</si>
  <si>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</si>
  <si>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</si>
  <si>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</si>
  <si>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</si>
  <si>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</si>
  <si>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</si>
  <si>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</si>
  <si>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</si>
  <si>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</si>
  <si>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</si>
  <si>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</si>
  <si>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</si>
  <si>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</si>
  <si>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</si>
  <si>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</si>
  <si>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</si>
  <si>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</si>
  <si>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</si>
  <si>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</si>
  <si>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</si>
  <si>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</si>
  <si>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</si>
  <si>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</si>
  <si>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</si>
  <si>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</si>
  <si>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</si>
  <si>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</si>
  <si>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</si>
  <si>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</si>
  <si>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</si>
  <si>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</si>
  <si>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</si>
  <si>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</si>
  <si>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</si>
  <si>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</si>
  <si>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</si>
  <si>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</si>
  <si>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</si>
  <si>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</si>
  <si>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</si>
  <si>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</si>
  <si>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</si>
  <si>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</si>
  <si>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</si>
  <si>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</si>
  <si>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</si>
  <si>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</si>
  <si>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</si>
  <si>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</si>
  <si>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</si>
  <si>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</si>
  <si>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</si>
  <si>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</si>
  <si>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</si>
  <si>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</si>
  <si>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</si>
  <si>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</si>
  <si>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</si>
  <si>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</si>
  <si>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</si>
  <si>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</si>
  <si>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</si>
  <si>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</si>
  <si>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</si>
  <si>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</si>
  <si>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</si>
  <si>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</si>
  <si>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</si>
  <si>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</si>
  <si>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</si>
  <si>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</si>
  <si>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</si>
  <si>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</si>
  <si>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</si>
  <si>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</si>
  <si>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</si>
  <si>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</si>
  <si>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</si>
  <si>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</si>
  <si>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</si>
  <si>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</si>
  <si>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</si>
  <si>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</si>
  <si>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</si>
  <si>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</si>
  <si>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</si>
  <si>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</si>
  <si>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</si>
  <si>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</si>
  <si>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</si>
  <si>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</si>
  <si>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</si>
  <si>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</si>
  <si>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</si>
  <si>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</si>
  <si>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</si>
  <si>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</si>
  <si>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</si>
  <si>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</si>
  <si>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</si>
  <si>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</si>
  <si>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</si>
  <si>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</si>
  <si>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</si>
  <si>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</si>
  <si>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</si>
  <si>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</si>
  <si>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</si>
  <si>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</si>
  <si>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</si>
  <si>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</si>
  <si>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</si>
  <si>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</si>
  <si>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</si>
  <si>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</si>
  <si>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</si>
  <si>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</si>
  <si>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</si>
  <si>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</si>
  <si>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</si>
  <si>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</si>
  <si>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</si>
  <si>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</si>
  <si>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</si>
  <si>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</si>
  <si>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</si>
  <si>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</si>
  <si>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</si>
  <si>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</si>
  <si>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</si>
  <si>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</si>
  <si>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</si>
  <si>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</si>
  <si>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</si>
  <si>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</si>
  <si>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</si>
  <si>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</si>
  <si>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</si>
  <si>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</si>
  <si>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</si>
  <si>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</si>
  <si>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</si>
  <si>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</si>
  <si>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</si>
  <si>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</si>
  <si>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</si>
  <si>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</si>
  <si>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</si>
  <si>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</si>
  <si>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</si>
  <si>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</si>
  <si>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</si>
  <si>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</si>
  <si>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</si>
  <si>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</si>
  <si>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</si>
  <si>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</si>
  <si>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</si>
  <si>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</si>
  <si>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</si>
  <si>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</si>
  <si>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</si>
  <si>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</si>
  <si>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</si>
  <si>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</si>
  <si>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</si>
  <si>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</si>
  <si>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</si>
  <si>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</si>
  <si>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</si>
  <si>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</si>
  <si>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</si>
  <si>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</si>
  <si>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</si>
  <si>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</si>
  <si>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</si>
  <si>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</si>
  <si>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</si>
  <si>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</si>
  <si>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</si>
  <si>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</si>
  <si>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</si>
  <si>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</si>
  <si>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</si>
  <si>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</si>
  <si>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</si>
  <si>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</si>
  <si>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</si>
  <si>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</si>
  <si>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</si>
  <si>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</si>
  <si>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</si>
  <si>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</si>
  <si>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</si>
  <si>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</si>
  <si>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</si>
  <si>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</si>
  <si>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</si>
  <si>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</si>
  <si>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</si>
  <si>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</si>
  <si>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</si>
  <si>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</si>
  <si>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</si>
  <si>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</si>
  <si>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</si>
  <si>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</si>
  <si>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</si>
  <si>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</si>
  <si>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</si>
  <si>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</si>
  <si>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</si>
  <si>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</si>
  <si>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</si>
  <si>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</si>
  <si>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</si>
  <si>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</si>
  <si>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</si>
  <si>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</si>
  <si>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</si>
  <si>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</si>
  <si>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</si>
  <si>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</si>
  <si>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</si>
  <si>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</si>
  <si>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</si>
  <si>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</si>
  <si>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</si>
  <si>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</si>
  <si>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</si>
  <si>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</si>
  <si>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</si>
  <si>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</si>
  <si>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</si>
  <si>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</si>
  <si>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</si>
  <si>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</si>
  <si>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</si>
  <si>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</si>
  <si>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</si>
  <si>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</si>
  <si>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</si>
  <si>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</si>
  <si>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</si>
  <si>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</si>
  <si>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</si>
  <si>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</si>
  <si>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</si>
  <si>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</si>
  <si>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</si>
  <si>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</si>
  <si>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</si>
  <si>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</si>
  <si>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</si>
  <si>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</si>
  <si>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</si>
  <si>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</si>
  <si>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</si>
  <si>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</si>
  <si>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</si>
  <si>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</si>
  <si>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</si>
  <si>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</si>
  <si>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</si>
  <si>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</si>
  <si>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</si>
  <si>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</si>
  <si>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</si>
  <si>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</si>
  <si>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</si>
  <si>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</si>
  <si>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</si>
  <si>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</si>
  <si>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</si>
  <si>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</si>
  <si>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</si>
  <si>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</si>
  <si>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</si>
  <si>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</si>
  <si>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</si>
  <si>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</si>
  <si>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</si>
  <si>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</si>
  <si>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</si>
  <si>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</si>
  <si>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</si>
  <si>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</si>
  <si>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</si>
  <si>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</si>
  <si>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</si>
  <si>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</si>
  <si>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</si>
  <si>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</si>
  <si>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</si>
  <si>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</si>
  <si>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</si>
  <si>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</si>
  <si>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</si>
  <si>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</si>
  <si>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</si>
  <si>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</si>
  <si>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</si>
  <si>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</si>
  <si>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</si>
  <si>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</si>
  <si>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</si>
  <si>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</si>
  <si>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</si>
  <si>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</si>
  <si>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</si>
  <si>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</si>
  <si>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</si>
  <si>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</si>
  <si>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</si>
  <si>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</si>
  <si>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</si>
  <si>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</si>
  <si>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</si>
  <si>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</si>
  <si>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</si>
  <si>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</si>
  <si>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</si>
  <si>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</si>
  <si>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</si>
  <si>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</si>
  <si>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</si>
  <si>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</si>
  <si>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</si>
  <si>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</si>
  <si>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</si>
  <si>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</si>
  <si>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</si>
  <si>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</si>
  <si>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</si>
  <si>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</si>
  <si>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</si>
  <si>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</si>
  <si>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</si>
  <si>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</si>
  <si>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</si>
  <si>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</si>
  <si>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</si>
  <si>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</si>
  <si>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</si>
  <si>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</si>
  <si>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</si>
  <si>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</si>
  <si>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</si>
  <si>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</si>
  <si>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</si>
  <si>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</si>
  <si>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</si>
  <si>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</si>
  <si>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</si>
  <si>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</si>
  <si>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</si>
  <si>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</si>
  <si>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</si>
  <si>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</si>
  <si>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</si>
  <si>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</si>
  <si>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</si>
  <si>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</si>
  <si>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</si>
  <si>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</si>
  <si>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</si>
  <si>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</si>
  <si>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</si>
  <si>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</si>
  <si>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</si>
  <si>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</si>
  <si>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</si>
  <si>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</si>
  <si>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</si>
  <si>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</si>
  <si>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</si>
  <si>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</si>
  <si>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</si>
  <si>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</si>
  <si>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</si>
  <si>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</si>
  <si>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</si>
  <si>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</si>
  <si>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</si>
  <si>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</si>
  <si>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</si>
  <si>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</si>
  <si>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</si>
  <si>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</si>
  <si>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</si>
  <si>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</si>
  <si>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</si>
  <si>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</si>
  <si>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</si>
  <si>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</si>
  <si>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</si>
  <si>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</si>
  <si>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</si>
  <si>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</si>
  <si>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</si>
  <si>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</si>
  <si>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</si>
  <si>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</si>
  <si>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</si>
  <si>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</si>
  <si>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</si>
  <si>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</si>
  <si>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</si>
  <si>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</si>
  <si>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</si>
  <si>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</si>
  <si>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</si>
  <si>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</si>
  <si>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</si>
  <si>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</si>
  <si>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</si>
  <si>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</si>
  <si>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</si>
  <si>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</si>
  <si>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</si>
  <si>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</si>
  <si>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</si>
  <si>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</si>
  <si>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</si>
  <si>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</si>
  <si>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</si>
  <si>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</si>
  <si>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</si>
  <si>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</si>
  <si>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</si>
  <si>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</si>
  <si>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</si>
  <si>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</si>
  <si>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</si>
  <si>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</si>
  <si>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</si>
  <si>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</si>
  <si>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</si>
  <si>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</si>
  <si>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</si>
  <si>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</si>
  <si>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</si>
  <si>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</si>
  <si>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</si>
  <si>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</si>
  <si>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</si>
  <si>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</si>
  <si>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</si>
  <si>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</si>
  <si>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</si>
  <si>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</si>
  <si>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</si>
  <si>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</si>
  <si>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</si>
  <si>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</si>
  <si>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</si>
  <si>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</si>
  <si>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</si>
  <si>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</si>
  <si>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</si>
  <si>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</si>
  <si>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</si>
  <si>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</si>
  <si>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</si>
  <si>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</si>
  <si>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</si>
  <si>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</si>
  <si>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</si>
  <si>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</si>
  <si>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</si>
  <si>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</si>
  <si>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</si>
  <si>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</si>
  <si>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</si>
  <si>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</si>
  <si>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</si>
  <si>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</si>
  <si>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</si>
  <si>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</si>
  <si>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</si>
  <si>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</si>
  <si>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</si>
  <si>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</si>
  <si>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</si>
  <si>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</si>
  <si>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</si>
  <si>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</si>
  <si>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</si>
  <si>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</si>
  <si>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</si>
  <si>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</si>
  <si>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</si>
  <si>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</si>
  <si>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</si>
  <si>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</si>
  <si>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</si>
  <si>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</si>
  <si>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</si>
  <si>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</si>
  <si>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</si>
  <si>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</si>
  <si>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</si>
  <si>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</si>
  <si>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</si>
  <si>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</si>
  <si>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</si>
  <si>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</si>
  <si>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</si>
  <si>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</si>
  <si>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</si>
  <si>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</si>
  <si>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</si>
  <si>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</si>
  <si>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</si>
  <si>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</si>
  <si>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</si>
  <si>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</si>
  <si>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</si>
  <si>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</si>
  <si>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</si>
  <si>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</si>
  <si>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</si>
  <si>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</si>
  <si>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</si>
  <si>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</si>
  <si>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</si>
  <si>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</si>
  <si>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</si>
  <si>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</si>
  <si>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</si>
  <si>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</si>
  <si>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</si>
  <si>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</si>
  <si>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</si>
  <si>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</si>
  <si>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</si>
  <si>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</si>
  <si>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</si>
  <si>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</si>
  <si>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</si>
  <si>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</si>
  <si>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</si>
  <si>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</si>
  <si>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</si>
  <si>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</si>
  <si>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</si>
  <si>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</si>
  <si>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</si>
  <si>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</si>
  <si>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</si>
  <si>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</si>
  <si>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</si>
  <si>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</si>
  <si>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</si>
  <si>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</si>
  <si>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</si>
  <si>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</si>
  <si>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</si>
  <si>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</si>
  <si>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</si>
  <si>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</si>
  <si>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</si>
  <si>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</si>
  <si>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</si>
  <si>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</si>
  <si>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</si>
  <si>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</si>
  <si>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</si>
  <si>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</si>
  <si>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</si>
  <si>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</si>
  <si>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</si>
  <si>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</si>
  <si>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</si>
  <si>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</si>
  <si>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</si>
  <si>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</si>
  <si>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</si>
  <si>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</si>
  <si>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</si>
  <si>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</si>
  <si>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</si>
  <si>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</si>
  <si>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</si>
  <si>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</si>
  <si>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</si>
  <si>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</si>
  <si>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</si>
  <si>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</si>
  <si>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</si>
  <si>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</si>
  <si>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</si>
  <si>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</si>
  <si>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</si>
  <si>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</si>
  <si>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</si>
  <si>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</si>
  <si>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</si>
  <si>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</si>
  <si>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</si>
  <si>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</si>
  <si>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</si>
  <si>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</si>
  <si>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</si>
  <si>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</si>
  <si>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</si>
  <si>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</si>
  <si>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</si>
  <si>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</si>
  <si>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</si>
  <si>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</si>
  <si>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</si>
  <si>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</si>
  <si>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</si>
  <si>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</si>
  <si>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</si>
  <si>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</si>
  <si>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</si>
  <si>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</si>
  <si>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</si>
  <si>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</si>
  <si>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</si>
  <si>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</si>
  <si>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</si>
  <si>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</si>
  <si>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</si>
  <si>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</si>
  <si>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</si>
  <si>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</si>
  <si>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</si>
  <si>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</si>
  <si>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</si>
  <si>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</si>
  <si>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</si>
  <si>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</si>
  <si>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</si>
  <si>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</si>
  <si>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</si>
  <si>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</si>
  <si>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</si>
  <si>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</si>
  <si>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</si>
  <si>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</si>
  <si>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</si>
  <si>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</si>
  <si>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</si>
  <si>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</si>
  <si>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</si>
  <si>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</si>
  <si>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</si>
  <si>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</si>
  <si>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</si>
  <si>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</si>
  <si>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</si>
  <si>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</si>
  <si>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</si>
  <si>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</si>
  <si>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</si>
  <si>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</si>
  <si>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</si>
  <si>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</si>
  <si>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</si>
  <si>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</si>
  <si>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</si>
  <si>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</si>
  <si>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</si>
  <si>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</si>
  <si>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</si>
  <si>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</si>
  <si>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</si>
  <si>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</si>
  <si>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</si>
  <si>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</si>
  <si>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</si>
  <si>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</si>
  <si>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</si>
  <si>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</si>
  <si>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</si>
  <si>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</si>
  <si>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</si>
  <si>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</si>
  <si>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</si>
  <si>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</si>
  <si>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</si>
  <si>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</si>
  <si>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</si>
  <si>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</si>
  <si>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</si>
  <si>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</si>
  <si>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</si>
  <si>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</si>
  <si>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</si>
  <si>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</si>
  <si>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</si>
  <si>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</si>
  <si>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</si>
  <si>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</si>
  <si>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</si>
  <si>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</si>
  <si>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</si>
  <si>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</si>
  <si>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</si>
  <si>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</si>
  <si>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</si>
  <si>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</si>
  <si>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</si>
  <si>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</si>
  <si>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</si>
  <si>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</si>
  <si>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</si>
  <si>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</si>
  <si>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</si>
  <si>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</si>
  <si>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</si>
  <si>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</si>
  <si>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</si>
  <si>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</si>
  <si>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</si>
  <si>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</si>
  <si>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</si>
  <si>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</si>
  <si>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</si>
  <si>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</si>
  <si>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</si>
  <si>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</si>
  <si>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</si>
  <si>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</si>
  <si>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</si>
  <si>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</si>
  <si>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</si>
  <si>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</si>
  <si>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</si>
  <si>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</si>
  <si>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</si>
  <si>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</si>
  <si>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</si>
  <si>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</si>
  <si>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</si>
  <si>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</si>
  <si>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</si>
  <si>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</si>
  <si>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</si>
  <si>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</si>
  <si>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</si>
  <si>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</si>
  <si>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</si>
  <si>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</si>
  <si>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</si>
  <si>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</si>
  <si>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</si>
  <si>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</si>
  <si>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</si>
  <si>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</si>
  <si>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</si>
  <si>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</si>
  <si>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</si>
  <si>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</si>
  <si>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</si>
  <si>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</si>
  <si>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</si>
  <si>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</si>
  <si>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</si>
  <si>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</si>
  <si>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</si>
  <si>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</si>
  <si>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</si>
  <si>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</si>
  <si>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</si>
  <si>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</si>
  <si>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</si>
  <si>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</si>
  <si>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</si>
  <si>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</si>
  <si>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</si>
  <si>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</si>
  <si>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</si>
  <si>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</si>
  <si>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</si>
  <si>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</si>
  <si>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</si>
  <si>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</si>
  <si>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</si>
  <si>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</si>
  <si>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</si>
  <si>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</si>
  <si>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</si>
  <si>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</si>
  <si>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</si>
  <si>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</si>
  <si>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</si>
  <si>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</si>
  <si>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</si>
  <si>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</si>
  <si>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</si>
  <si>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</si>
  <si>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</si>
  <si>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</si>
  <si>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</si>
  <si>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</si>
  <si>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</si>
  <si>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</si>
  <si>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</si>
  <si>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</si>
  <si>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</si>
  <si>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</si>
  <si>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</si>
  <si>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</si>
  <si>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</si>
  <si>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</si>
  <si>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</si>
  <si>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</si>
  <si>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</si>
  <si>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</si>
  <si>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</si>
  <si>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</si>
  <si>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</si>
  <si>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</si>
  <si>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</si>
  <si>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</si>
  <si>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</si>
  <si>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</si>
  <si>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</si>
  <si>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</si>
  <si>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</si>
  <si>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</si>
  <si>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</si>
  <si>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</si>
  <si>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</si>
  <si>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</si>
  <si>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</si>
  <si>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</si>
  <si>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</si>
  <si>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</si>
  <si>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</si>
  <si>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</si>
  <si>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</si>
  <si>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</si>
  <si>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</si>
  <si>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</si>
  <si>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</si>
  <si>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</si>
  <si>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</si>
  <si>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</si>
  <si>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</si>
  <si>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</si>
  <si>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</si>
  <si>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</si>
  <si>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</si>
  <si>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</si>
  <si>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</si>
  <si>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</si>
  <si>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</si>
  <si>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</si>
  <si>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</si>
  <si>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</si>
  <si>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</si>
  <si>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</si>
  <si>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</si>
  <si>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</si>
  <si>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</si>
  <si>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</si>
  <si>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</si>
  <si>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</si>
  <si>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</si>
  <si>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</si>
  <si>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</si>
  <si>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</si>
  <si>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</si>
  <si>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</si>
  <si>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</si>
  <si>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</si>
  <si>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</si>
  <si>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</si>
  <si>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</si>
  <si>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</si>
  <si>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</si>
  <si>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</si>
  <si>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</si>
  <si>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</si>
  <si>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</si>
  <si>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</si>
  <si>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</si>
  <si>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</si>
  <si>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</si>
  <si>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</si>
  <si>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</si>
  <si>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</si>
  <si>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</si>
  <si>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</si>
  <si>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</si>
  <si>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</si>
  <si>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</si>
  <si>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</si>
  <si>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</si>
  <si>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</si>
  <si>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</si>
  <si>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</si>
  <si>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</si>
  <si>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</si>
  <si>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</si>
  <si>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</si>
  <si>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</si>
  <si>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</si>
  <si>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</si>
  <si>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</si>
  <si>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</si>
  <si>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</si>
  <si>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</si>
  <si>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</si>
  <si>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</si>
  <si>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</si>
  <si>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</si>
  <si>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</si>
  <si>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</si>
  <si>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</si>
  <si>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</si>
  <si>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</si>
  <si>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</si>
  <si>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</si>
  <si>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</si>
  <si>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</si>
  <si>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</si>
  <si>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</si>
  <si>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</si>
  <si>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</si>
  <si>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</si>
  <si>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</si>
  <si>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</si>
  <si>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</si>
  <si>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</si>
  <si>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</si>
  <si>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</si>
  <si>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</si>
  <si>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</si>
  <si>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</si>
  <si>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</si>
  <si>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</si>
  <si>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</si>
  <si>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</si>
  <si>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</si>
  <si>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</si>
  <si>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</si>
  <si>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</si>
  <si>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</si>
  <si>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</si>
  <si>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</si>
  <si>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</si>
  <si>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</si>
  <si>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</si>
  <si>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</si>
  <si>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</si>
  <si>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</si>
  <si>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</si>
  <si>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</si>
  <si>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</si>
  <si>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</si>
  <si>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</si>
  <si>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</si>
  <si>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</si>
  <si>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</si>
  <si>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</si>
  <si>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</si>
  <si>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</si>
  <si>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</si>
  <si>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</si>
  <si>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</si>
  <si>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</si>
  <si>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</si>
  <si>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</si>
  <si>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</si>
  <si>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</si>
  <si>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</si>
  <si>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</si>
  <si>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</si>
  <si>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</si>
  <si>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</si>
  <si>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</si>
  <si>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</si>
  <si>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</si>
  <si>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</si>
  <si>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</si>
  <si>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</si>
  <si>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</si>
  <si>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</si>
  <si>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</si>
  <si>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</si>
  <si>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</si>
  <si>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</si>
  <si>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</si>
  <si>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</si>
  <si>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</si>
  <si>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</si>
  <si>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</si>
  <si>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</si>
  <si>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</si>
  <si>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</si>
  <si>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</si>
  <si>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</si>
  <si>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</si>
  <si>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</si>
  <si>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</si>
  <si>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</si>
  <si>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</si>
  <si>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</si>
  <si>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</si>
  <si>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</si>
  <si>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</si>
  <si>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</si>
  <si>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</si>
  <si>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</si>
  <si>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</si>
  <si>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</si>
  <si>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</si>
  <si>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</si>
  <si>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</si>
  <si>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</si>
  <si>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</si>
  <si>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</si>
  <si>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</si>
  <si>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</si>
  <si>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</si>
  <si>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</si>
  <si>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</si>
  <si>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</si>
  <si>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</si>
  <si>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</si>
  <si>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</si>
  <si>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</si>
  <si>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</si>
  <si>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</si>
  <si>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</si>
  <si>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</si>
  <si>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</si>
  <si>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</si>
  <si>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</si>
  <si>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</si>
  <si>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</si>
  <si>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</si>
  <si>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</si>
  <si>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</si>
  <si>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</si>
  <si>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</si>
  <si>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</si>
  <si>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</si>
  <si>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</si>
  <si>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</si>
  <si>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</si>
  <si>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</si>
  <si>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</si>
  <si>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</si>
  <si>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</si>
  <si>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</si>
  <si>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</si>
  <si>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</si>
  <si>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</si>
  <si>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</si>
  <si>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</si>
  <si>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</si>
  <si>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</si>
  <si>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</si>
  <si>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</si>
  <si>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</si>
  <si>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</si>
  <si>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</si>
  <si>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</si>
  <si>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</si>
  <si>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</si>
  <si>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</si>
  <si>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</si>
  <si>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</si>
  <si>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</si>
  <si>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</si>
  <si>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</si>
  <si>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</si>
  <si>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</si>
  <si>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</si>
  <si>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</si>
  <si>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</si>
  <si>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</si>
  <si>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</si>
  <si>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</si>
  <si>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</si>
  <si>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</si>
  <si>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</si>
  <si>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</si>
  <si>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</si>
  <si>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</si>
  <si>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</si>
  <si>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</si>
  <si>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</si>
  <si>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</si>
  <si>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</si>
  <si>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</si>
  <si>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</si>
  <si>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</si>
  <si>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</si>
  <si>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</si>
  <si>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</si>
  <si>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</si>
  <si>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</si>
  <si>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</si>
  <si>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</si>
  <si>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</si>
  <si>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</si>
  <si>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</si>
  <si>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</si>
  <si>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</si>
  <si>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</si>
  <si>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</si>
  <si>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</si>
  <si>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</si>
  <si>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</si>
  <si>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</si>
  <si>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</si>
  <si>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</si>
  <si>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</si>
  <si>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</si>
  <si>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</si>
  <si>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</si>
  <si>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</si>
  <si>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</si>
  <si>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</si>
  <si>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</si>
  <si>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</si>
  <si>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</si>
  <si>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</si>
  <si>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</si>
  <si>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</si>
  <si>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</si>
  <si>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</si>
  <si>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</si>
  <si>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</si>
  <si>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</si>
  <si>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</si>
  <si>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</si>
  <si>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</si>
  <si>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</si>
  <si>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</si>
  <si>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</si>
  <si>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</si>
  <si>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</si>
  <si>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</si>
  <si>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</si>
  <si>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</si>
  <si>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</si>
  <si>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</si>
  <si>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</si>
  <si>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</si>
  <si>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</si>
  <si>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</si>
  <si>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</si>
  <si>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</si>
  <si>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</si>
  <si>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</si>
  <si>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</si>
  <si>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</si>
  <si>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</si>
  <si>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</si>
  <si>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</si>
  <si>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</si>
  <si>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</si>
  <si>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</si>
  <si>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</si>
  <si>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</si>
  <si>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</si>
  <si>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</si>
  <si>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</si>
  <si>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</si>
  <si>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</si>
  <si>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</si>
  <si>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</si>
  <si>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</si>
  <si>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</si>
  <si>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</si>
  <si>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</si>
  <si>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</si>
  <si>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</si>
  <si>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</si>
  <si>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</si>
  <si>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</si>
  <si>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</si>
  <si>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</si>
  <si>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</si>
  <si>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</si>
  <si>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</si>
  <si>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</si>
  <si>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</si>
  <si>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</si>
  <si>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</si>
  <si>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</si>
  <si>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</si>
  <si>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</si>
  <si>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</si>
  <si>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</si>
  <si>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</si>
  <si>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</si>
  <si>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</si>
  <si>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</si>
  <si>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</si>
  <si>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</si>
  <si>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</si>
  <si>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</si>
  <si>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</si>
  <si>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</si>
  <si>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</si>
  <si>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</si>
  <si>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</si>
  <si>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</si>
  <si>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</si>
  <si>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</si>
  <si>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</si>
  <si>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</si>
  <si>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</si>
  <si>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</si>
  <si>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</si>
  <si>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</si>
  <si>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</si>
  <si>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</si>
  <si>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</si>
  <si>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</si>
  <si>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</si>
  <si>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</si>
  <si>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</si>
  <si>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</si>
  <si>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</si>
  <si>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</si>
  <si>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</si>
  <si>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</si>
  <si>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</si>
  <si>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</si>
  <si>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</si>
  <si>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</si>
  <si>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</si>
  <si>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</si>
  <si>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</si>
  <si>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</si>
  <si>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</si>
  <si>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</si>
  <si>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</si>
  <si>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</si>
  <si>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</si>
  <si>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</si>
  <si>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</si>
  <si>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</si>
  <si>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</si>
  <si>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</si>
  <si>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</si>
  <si>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</si>
  <si>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</si>
  <si>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</si>
  <si>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</si>
  <si>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</si>
  <si>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</si>
  <si>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</si>
  <si>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</si>
  <si>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</si>
  <si>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</si>
  <si>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</si>
  <si>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</si>
  <si>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</si>
  <si>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</si>
  <si>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</si>
  <si>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</si>
  <si>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</si>
  <si>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</si>
  <si>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</si>
  <si>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</si>
  <si>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</si>
  <si>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</si>
  <si>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</si>
  <si>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</si>
  <si>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</si>
  <si>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</si>
  <si>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</si>
  <si>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</si>
  <si>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</si>
  <si>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</si>
  <si>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</si>
  <si>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</si>
  <si>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</si>
  <si>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</si>
  <si>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</si>
  <si>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</si>
  <si>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</si>
  <si>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</si>
  <si>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</si>
  <si>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</si>
  <si>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</si>
  <si>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</si>
  <si>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</si>
  <si>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</si>
  <si>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</si>
  <si>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</si>
  <si>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</si>
  <si>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</si>
  <si>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</si>
  <si>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</si>
  <si>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</si>
  <si>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</si>
  <si>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</si>
  <si>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</si>
  <si>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</si>
  <si>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</si>
  <si>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</si>
  <si>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</si>
  <si>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</si>
  <si>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</si>
  <si>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</si>
  <si>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</si>
  <si>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</si>
  <si>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</si>
  <si>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</si>
  <si>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</si>
  <si>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</si>
  <si>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</si>
  <si>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</si>
  <si>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</si>
  <si>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</si>
  <si>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</si>
  <si>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</si>
  <si>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</si>
  <si>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</si>
  <si>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</si>
  <si>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</si>
  <si>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</si>
  <si>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</si>
  <si>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</si>
  <si>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</si>
  <si>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</si>
  <si>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</si>
  <si>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</si>
  <si>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</si>
  <si>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</si>
  <si>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</si>
  <si>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</si>
  <si>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</si>
  <si>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</si>
  <si>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</si>
  <si>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</si>
  <si>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</si>
  <si>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</si>
  <si>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</si>
  <si>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</si>
  <si>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</si>
  <si>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</si>
  <si>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</si>
  <si>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</si>
  <si>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</si>
  <si>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</si>
  <si>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</si>
  <si>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</si>
  <si>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</si>
  <si>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</si>
  <si>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</si>
  <si>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</si>
  <si>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</si>
  <si>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</si>
  <si>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</si>
  <si>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</si>
  <si>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</si>
  <si>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</si>
  <si>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</si>
  <si>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</si>
  <si>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</si>
  <si>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</si>
  <si>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</si>
  <si>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</si>
  <si>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</si>
  <si>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</si>
  <si>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</si>
  <si>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</si>
  <si>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</si>
  <si>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</si>
  <si>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</si>
  <si>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</si>
  <si>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</si>
  <si>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</si>
  <si>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</si>
  <si>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</si>
  <si>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</si>
  <si>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</si>
  <si>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</si>
  <si>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</si>
  <si>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</si>
  <si>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</si>
  <si>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</si>
  <si>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</si>
  <si>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</si>
  <si>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</si>
  <si>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</si>
  <si>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</si>
  <si>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</si>
  <si>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</si>
  <si>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</si>
  <si>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</si>
  <si>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</si>
  <si>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</si>
  <si>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</si>
  <si>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</si>
  <si>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</si>
  <si>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</si>
  <si>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</si>
  <si>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</si>
  <si>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</si>
  <si>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</si>
  <si>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</si>
  <si>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</si>
  <si>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</si>
  <si>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</si>
  <si>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</si>
  <si>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</si>
  <si>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</si>
  <si>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</si>
  <si>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</si>
  <si>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</si>
  <si>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</si>
  <si>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</si>
  <si>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</si>
  <si>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</si>
  <si>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</si>
  <si>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</si>
  <si>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</si>
  <si>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</si>
  <si>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</si>
  <si>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</si>
  <si>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</si>
  <si>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</si>
  <si>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</si>
  <si>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</si>
  <si>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</si>
  <si>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</si>
  <si>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</si>
  <si>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</si>
  <si>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</si>
  <si>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</si>
  <si>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</si>
  <si>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</si>
  <si>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</si>
  <si>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</si>
  <si>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</si>
  <si>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</si>
  <si>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</si>
  <si>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</si>
  <si>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</si>
  <si>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</si>
  <si>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</si>
  <si>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</si>
  <si>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</si>
  <si>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</si>
  <si>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</si>
  <si>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</si>
  <si>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</si>
  <si>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</si>
  <si>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</si>
  <si>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</si>
  <si>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</si>
  <si>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</si>
  <si>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</si>
  <si>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</si>
  <si>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</si>
  <si>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</si>
  <si>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</si>
  <si>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</si>
  <si>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</si>
  <si>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</si>
  <si>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</si>
  <si>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</si>
  <si>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</si>
  <si>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</si>
  <si>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</si>
  <si>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</si>
  <si>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</si>
  <si>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</si>
  <si>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</si>
  <si>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</si>
  <si>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</si>
  <si>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</si>
  <si>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</si>
  <si>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</si>
  <si>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</si>
  <si>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</si>
  <si>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</si>
  <si>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</si>
  <si>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</si>
  <si>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</si>
  <si>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</si>
  <si>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</si>
  <si>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</si>
  <si>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</si>
  <si>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</si>
  <si>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</si>
  <si>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</si>
  <si>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</si>
  <si>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</si>
  <si>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</si>
  <si>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</si>
  <si>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</si>
  <si>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</si>
  <si>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</si>
  <si>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</si>
  <si>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</si>
  <si>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</si>
  <si>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</si>
  <si>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</si>
  <si>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</si>
  <si>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</si>
  <si>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</si>
  <si>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</si>
  <si>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</si>
  <si>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</si>
  <si>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</si>
  <si>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</si>
  <si>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</si>
  <si>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</si>
  <si>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</si>
  <si>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</si>
  <si>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</si>
  <si>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</si>
  <si>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</si>
  <si>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</si>
  <si>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</si>
  <si>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</si>
  <si>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</si>
  <si>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</si>
  <si>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</si>
  <si>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</si>
  <si>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</si>
  <si>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</si>
  <si>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</si>
  <si>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</si>
  <si>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</si>
  <si>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</si>
  <si>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</si>
  <si>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</si>
  <si>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</si>
  <si>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</si>
  <si>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</si>
  <si>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</si>
  <si>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</si>
  <si>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</si>
  <si>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</si>
  <si>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</si>
  <si>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</si>
  <si>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</si>
  <si>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</si>
  <si>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</si>
  <si>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</si>
  <si>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</si>
  <si>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</si>
  <si>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</si>
  <si>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</si>
  <si>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</si>
  <si>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</si>
  <si>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</si>
  <si>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</si>
  <si>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</si>
  <si>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</si>
  <si>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</si>
  <si>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</si>
  <si>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</si>
  <si>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</si>
  <si>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</si>
  <si>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</si>
  <si>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</si>
  <si>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</si>
  <si>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</si>
  <si>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</si>
  <si>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</si>
  <si>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</si>
  <si>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</si>
  <si>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</si>
  <si>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</si>
  <si>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</si>
  <si>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</si>
  <si>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</si>
  <si>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</si>
  <si>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</si>
  <si>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</si>
  <si>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</si>
  <si>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</si>
  <si>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</si>
  <si>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</si>
  <si>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</si>
  <si>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</si>
  <si>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</si>
  <si>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</si>
  <si>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</si>
  <si>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</si>
  <si>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</si>
  <si>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</si>
  <si>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</si>
  <si>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</si>
  <si>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</si>
  <si>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</si>
  <si>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</si>
  <si>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</si>
  <si>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</si>
  <si>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</si>
  <si>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</si>
  <si>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</si>
  <si>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</si>
  <si>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</si>
  <si>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</si>
  <si>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</si>
  <si>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</si>
  <si>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</si>
  <si>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</si>
  <si>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</si>
  <si>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</si>
  <si>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</si>
  <si>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</si>
  <si>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</si>
  <si>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</si>
  <si>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</si>
  <si>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</si>
  <si>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</si>
  <si>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</si>
  <si>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</si>
  <si>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</si>
  <si>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</si>
  <si>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</si>
  <si>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</si>
  <si>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</si>
  <si>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</si>
  <si>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</si>
  <si>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</si>
  <si>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</si>
  <si>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</si>
  <si>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</si>
  <si>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</si>
  <si>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</si>
  <si>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</si>
  <si>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</si>
  <si>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</si>
  <si>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</si>
  <si>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</si>
  <si>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</si>
  <si>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</si>
  <si>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</si>
  <si>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</si>
  <si>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</si>
  <si>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</si>
  <si>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</si>
  <si>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</si>
  <si>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</si>
  <si>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</si>
  <si>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</si>
  <si>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</si>
  <si>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</si>
  <si>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</si>
  <si>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</si>
  <si>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</si>
  <si>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</si>
  <si>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</si>
  <si>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</si>
  <si>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</si>
  <si>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</si>
  <si>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</si>
  <si>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</si>
  <si>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</si>
  <si>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</si>
  <si>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</si>
  <si>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</si>
  <si>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</si>
  <si>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</si>
  <si>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</si>
  <si>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</si>
  <si>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</si>
  <si>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</si>
  <si>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</si>
  <si>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</si>
  <si>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</si>
  <si>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</si>
  <si>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</si>
  <si>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</si>
  <si>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</si>
  <si>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</si>
  <si>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</si>
  <si>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</si>
  <si>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</si>
  <si>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</si>
  <si>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</si>
  <si>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</si>
  <si>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</si>
  <si>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</si>
  <si>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</si>
  <si>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</si>
  <si>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</si>
  <si>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</si>
  <si>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</si>
  <si>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</si>
  <si>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</si>
  <si>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</si>
  <si>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</si>
  <si>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</si>
  <si>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</si>
  <si>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</si>
  <si>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</si>
  <si>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</si>
  <si>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</si>
  <si>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</si>
  <si>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</si>
  <si>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</si>
  <si>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</si>
  <si>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</si>
  <si>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</si>
  <si>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</si>
  <si>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</si>
  <si>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</si>
  <si>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</si>
  <si>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</si>
  <si>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</si>
  <si>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</si>
  <si>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</si>
  <si>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</si>
  <si>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</si>
  <si>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</si>
  <si>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</si>
  <si>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</si>
  <si>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</si>
  <si>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</si>
  <si>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</si>
  <si>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</si>
  <si>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</si>
  <si>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</si>
  <si>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</si>
  <si>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</si>
  <si>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</si>
  <si>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</si>
  <si>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</si>
  <si>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</si>
  <si>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</si>
  <si>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</si>
  <si>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</si>
  <si>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</si>
  <si>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</si>
  <si>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</si>
  <si>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</si>
  <si>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</si>
  <si>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</si>
  <si>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</si>
  <si>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</si>
  <si>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</si>
  <si>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</si>
  <si>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</si>
  <si>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</si>
  <si>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</si>
  <si>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</si>
  <si>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</si>
  <si>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</si>
  <si>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</si>
  <si>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</si>
  <si>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</si>
  <si>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</si>
  <si>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</si>
  <si>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</si>
  <si>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</si>
  <si>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</si>
  <si>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</si>
  <si>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</si>
  <si>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</si>
  <si>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</si>
  <si>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</si>
  <si>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</si>
  <si>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</si>
  <si>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</si>
  <si>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</si>
  <si>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</si>
  <si>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</si>
  <si>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</si>
  <si>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</si>
  <si>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</si>
  <si>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</si>
  <si>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</si>
  <si>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</si>
  <si>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</si>
  <si>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</si>
  <si>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</si>
  <si>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</si>
  <si>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</si>
  <si>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</si>
  <si>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</si>
  <si>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</si>
  <si>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</si>
  <si>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</si>
  <si>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</si>
  <si>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</si>
  <si>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</si>
  <si>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</si>
  <si>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</si>
  <si>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</si>
  <si>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</si>
  <si>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</si>
  <si>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</si>
  <si>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</si>
  <si>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</si>
  <si>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</si>
  <si>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</si>
  <si>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</si>
  <si>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</si>
  <si>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</si>
  <si>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</si>
  <si>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</si>
  <si>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</si>
  <si>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</si>
  <si>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</si>
  <si>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</si>
  <si>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</si>
  <si>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</si>
  <si>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</si>
  <si>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</si>
  <si>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</si>
  <si>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</si>
  <si>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</si>
  <si>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</si>
  <si>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</si>
  <si>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</si>
  <si>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</si>
  <si>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</si>
  <si>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</si>
  <si>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</si>
  <si>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</si>
  <si>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</si>
  <si>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</si>
  <si>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</si>
  <si>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</si>
  <si>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</si>
  <si>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</si>
  <si>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</si>
  <si>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</si>
  <si>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</si>
  <si>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</si>
  <si>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</si>
  <si>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</si>
  <si>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</si>
  <si>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</si>
  <si>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</si>
  <si>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</si>
  <si>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</si>
  <si>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</si>
  <si>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</si>
  <si>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</si>
  <si>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</si>
  <si>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</si>
  <si>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</si>
  <si>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</si>
  <si>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</si>
  <si>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</si>
  <si>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</si>
  <si>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</si>
  <si>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</si>
  <si>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</si>
  <si>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</si>
  <si>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</si>
  <si>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</si>
  <si>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</si>
  <si>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</si>
  <si>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</si>
  <si>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</si>
  <si>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</si>
  <si>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</si>
  <si>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</si>
  <si>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</si>
  <si>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</si>
  <si>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</si>
  <si>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</si>
  <si>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</si>
  <si>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</si>
  <si>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</si>
  <si>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</si>
  <si>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</si>
  <si>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</si>
  <si>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</si>
  <si>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</si>
  <si>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</si>
  <si>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</si>
  <si>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</si>
  <si>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</si>
  <si>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</si>
  <si>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</si>
  <si>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</si>
  <si>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</si>
  <si>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</si>
  <si>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</si>
  <si>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</si>
  <si>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</si>
  <si>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</si>
  <si>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</si>
  <si>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</si>
  <si>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</si>
  <si>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</si>
  <si>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</si>
  <si>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</si>
  <si>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</si>
  <si>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</si>
  <si>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</si>
  <si>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</si>
  <si>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</si>
  <si>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</si>
  <si>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</si>
  <si>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</si>
  <si>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</si>
  <si>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</si>
  <si>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</si>
  <si>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</si>
  <si>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</si>
  <si>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</si>
  <si>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</si>
  <si>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</si>
  <si>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</si>
  <si>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</si>
  <si>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</si>
  <si>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</si>
  <si>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</si>
  <si>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</si>
  <si>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</si>
  <si>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</si>
  <si>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</si>
  <si>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</si>
  <si>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</si>
  <si>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</si>
  <si>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</si>
  <si>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</si>
  <si>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</si>
  <si>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</si>
  <si>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</si>
  <si>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</si>
  <si>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</si>
  <si>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</si>
  <si>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</si>
  <si>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</si>
  <si>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</si>
  <si>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</si>
  <si>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</si>
  <si>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</si>
  <si>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</si>
  <si>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</si>
  <si>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</si>
  <si>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</si>
  <si>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</si>
  <si>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</si>
  <si>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</si>
  <si>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</si>
  <si>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</si>
  <si>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</si>
  <si>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</si>
  <si>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</si>
  <si>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</si>
  <si>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</si>
  <si>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</si>
  <si>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</si>
  <si>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</si>
  <si>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</si>
  <si>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</si>
  <si>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</si>
  <si>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</si>
  <si>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</si>
  <si>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</si>
  <si>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</si>
  <si>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</si>
  <si>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</si>
  <si>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</si>
  <si>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</si>
  <si>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</si>
  <si>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</si>
  <si>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</si>
  <si>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</si>
  <si>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</si>
  <si>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</si>
  <si>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</si>
  <si>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</si>
  <si>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</si>
  <si>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</si>
  <si>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</si>
  <si>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</si>
  <si>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</si>
  <si>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</si>
  <si>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</si>
  <si>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</si>
  <si>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</si>
  <si>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</si>
  <si>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</si>
  <si>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</si>
  <si>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</si>
  <si>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</si>
  <si>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</si>
  <si>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</si>
  <si>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</si>
  <si>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</si>
  <si>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</si>
  <si>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</si>
  <si>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</si>
  <si>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</si>
  <si>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</si>
  <si>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</si>
  <si>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</si>
  <si>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</si>
  <si>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</si>
  <si>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</si>
  <si>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</si>
  <si>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</si>
  <si>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</si>
  <si>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</si>
  <si>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</si>
  <si>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</si>
  <si>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</si>
  <si>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</si>
  <si>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</si>
  <si>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</si>
  <si>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</si>
  <si>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</si>
  <si>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</si>
  <si>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</si>
  <si>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</si>
  <si>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</si>
  <si>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</si>
  <si>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</si>
  <si>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</si>
  <si>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</si>
  <si>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</si>
  <si>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</si>
  <si>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</si>
  <si>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</si>
  <si>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</si>
  <si>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</si>
  <si>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</si>
  <si>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</si>
  <si>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</si>
  <si>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</si>
  <si>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</si>
  <si>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</si>
  <si>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</si>
  <si>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</si>
  <si>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</si>
  <si>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</si>
  <si>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</si>
  <si>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</si>
  <si>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</si>
  <si>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</si>
  <si>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</si>
  <si>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</si>
  <si>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</si>
  <si>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</si>
  <si>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</si>
  <si>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</si>
  <si>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</si>
  <si>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</si>
  <si>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</si>
  <si>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</si>
  <si>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</si>
  <si>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</si>
  <si>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</si>
  <si>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</si>
  <si>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</si>
  <si>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</si>
  <si>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</si>
  <si>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</si>
  <si>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</si>
  <si>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</si>
  <si>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</si>
  <si>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</si>
  <si>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</si>
  <si>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</si>
  <si>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</si>
  <si>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</si>
  <si>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</si>
  <si>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</si>
  <si>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</si>
  <si>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</si>
  <si>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</si>
  <si>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</si>
  <si>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</si>
  <si>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</si>
  <si>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</si>
  <si>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</si>
  <si>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</si>
  <si>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</si>
  <si>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</si>
  <si>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</si>
  <si>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</si>
  <si>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</si>
  <si>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</si>
  <si>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</si>
  <si>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</si>
  <si>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</si>
  <si>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</si>
  <si>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</si>
  <si>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</si>
  <si>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</si>
  <si>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</si>
  <si>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</si>
  <si>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</si>
  <si>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</si>
  <si>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</si>
  <si>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</si>
  <si>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</si>
  <si>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</si>
  <si>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</si>
  <si>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</si>
  <si>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</si>
  <si>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</si>
  <si>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</si>
  <si>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</si>
  <si>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</si>
  <si>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</si>
  <si>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</si>
  <si>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</si>
  <si>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</si>
  <si>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</si>
  <si>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</si>
  <si>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</si>
  <si>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</si>
  <si>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</si>
  <si>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</si>
  <si>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</si>
  <si>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</si>
  <si>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</si>
  <si>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</si>
  <si>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</si>
  <si>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</si>
  <si>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</si>
  <si>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</si>
  <si>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</si>
  <si>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</si>
  <si>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</si>
  <si>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</si>
  <si>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</si>
  <si>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</si>
  <si>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</si>
  <si>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</si>
  <si>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</si>
  <si>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</si>
  <si>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</si>
  <si>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</si>
  <si>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</si>
  <si>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</si>
  <si>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</si>
  <si>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</si>
  <si>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</si>
  <si>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</si>
  <si>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</si>
  <si>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</si>
  <si>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</si>
  <si>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</si>
  <si>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</si>
  <si>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</si>
  <si>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</si>
  <si>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</si>
  <si>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</si>
  <si>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</si>
  <si>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</si>
  <si>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</si>
  <si>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</si>
  <si>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</si>
  <si>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</si>
  <si>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</si>
  <si>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</si>
  <si>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</si>
  <si>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</si>
  <si>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</si>
  <si>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</si>
  <si>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</si>
  <si>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</si>
  <si>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</si>
  <si>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</si>
  <si>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</si>
  <si>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</si>
  <si>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</si>
  <si>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</si>
  <si>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</si>
  <si>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</si>
  <si>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</si>
  <si>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</si>
  <si>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</si>
  <si>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</si>
  <si>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</si>
  <si>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</si>
  <si>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</si>
  <si>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</si>
  <si>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</si>
  <si>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</si>
  <si>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</si>
  <si>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</si>
  <si>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</si>
  <si>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</si>
  <si>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</si>
  <si>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</si>
  <si>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</si>
  <si>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</si>
  <si>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</si>
  <si>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</si>
  <si>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</si>
  <si>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</si>
  <si>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</si>
  <si>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</si>
  <si>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</si>
  <si>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</si>
  <si>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</si>
  <si>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</si>
  <si>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</si>
  <si>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</si>
  <si>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</si>
  <si>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</si>
  <si>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</si>
  <si>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</si>
  <si>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</si>
  <si>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</si>
  <si>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</si>
  <si>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</si>
  <si>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</si>
  <si>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</si>
  <si>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</si>
  <si>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</si>
  <si>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</si>
  <si>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</si>
  <si>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</si>
  <si>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</si>
  <si>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</si>
  <si>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</si>
  <si>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</si>
  <si>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</si>
  <si>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</si>
  <si>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</si>
  <si>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</si>
  <si>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</si>
  <si>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</si>
  <si>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</si>
  <si>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</si>
  <si>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</si>
  <si>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</si>
  <si>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</si>
  <si>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</si>
  <si>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</si>
  <si>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</si>
  <si>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</si>
  <si>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</si>
  <si>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</si>
  <si>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</si>
  <si>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</si>
  <si>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</si>
  <si>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</si>
  <si>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</si>
  <si>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</si>
  <si>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</si>
  <si>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</si>
  <si>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</si>
  <si>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</si>
  <si>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</si>
  <si>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</si>
  <si>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</si>
  <si>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</si>
  <si>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</si>
  <si>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</si>
  <si>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</si>
  <si>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</si>
  <si>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</si>
  <si>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</si>
  <si>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</si>
  <si>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</si>
  <si>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</si>
  <si>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</si>
  <si>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</si>
  <si>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</si>
  <si>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</si>
  <si>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</si>
  <si>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</si>
  <si>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</si>
  <si>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</si>
  <si>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</si>
  <si>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</si>
  <si>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</si>
  <si>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</si>
  <si>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</si>
  <si>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</si>
  <si>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</si>
  <si>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</si>
  <si>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</si>
  <si>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</si>
  <si>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</si>
  <si>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</si>
  <si>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</si>
  <si>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</si>
  <si>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</si>
  <si>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</si>
  <si>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</si>
  <si>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</si>
  <si>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</si>
  <si>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</si>
  <si>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</si>
  <si>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</si>
  <si>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</si>
  <si>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</si>
  <si>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</si>
  <si>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</si>
  <si>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</si>
  <si>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</si>
  <si>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</si>
  <si>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</si>
  <si>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</si>
  <si>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</si>
  <si>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</si>
  <si>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</si>
  <si>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</si>
  <si>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</si>
  <si>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</si>
  <si>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</si>
  <si>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</si>
  <si>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</si>
  <si>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</si>
  <si>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</si>
  <si>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</si>
  <si>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</si>
  <si>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</si>
  <si>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</si>
  <si>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</si>
  <si>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</si>
  <si>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</si>
  <si>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</si>
  <si>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</si>
  <si>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</si>
  <si>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</si>
  <si>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</si>
  <si>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</si>
  <si>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</si>
  <si>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</si>
  <si>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</si>
  <si>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</si>
  <si>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</si>
  <si>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</si>
  <si>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</si>
  <si>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</si>
  <si>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</si>
  <si>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</si>
  <si>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</si>
  <si>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</si>
  <si>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</si>
  <si>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</si>
  <si>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</si>
  <si>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</si>
  <si>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</si>
  <si>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</si>
  <si>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</si>
  <si>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</si>
  <si>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</si>
  <si>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</si>
  <si>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</si>
  <si>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</si>
  <si>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</si>
  <si>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</si>
  <si>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</si>
  <si>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</si>
  <si>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</si>
  <si>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</si>
  <si>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</si>
  <si>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</si>
  <si>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</si>
  <si>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</si>
  <si>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</si>
  <si>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</si>
  <si>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</si>
  <si>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</si>
  <si>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</si>
  <si>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</si>
  <si>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</si>
  <si>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</si>
  <si>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</si>
  <si>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</si>
  <si>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</si>
  <si>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</si>
  <si>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</si>
  <si>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</si>
  <si>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</si>
  <si>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</si>
  <si>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</si>
  <si>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</si>
  <si>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</si>
  <si>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</si>
  <si>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</si>
  <si>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</si>
  <si>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</si>
  <si>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</si>
  <si>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</si>
  <si>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</si>
  <si>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</si>
  <si>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</si>
  <si>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</si>
  <si>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</si>
  <si>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</si>
  <si>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</si>
  <si>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</si>
  <si>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</si>
  <si>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</si>
  <si>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</si>
  <si>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</si>
  <si>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</si>
  <si>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</si>
  <si>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</si>
  <si>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</si>
  <si>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</si>
  <si>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</si>
  <si>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</si>
  <si>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</si>
  <si>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</si>
  <si>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</si>
  <si>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</si>
  <si>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</si>
  <si>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</si>
  <si>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</si>
  <si>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</si>
  <si>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</si>
  <si>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</si>
  <si>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</si>
  <si>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</si>
  <si>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</si>
  <si>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</si>
  <si>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</si>
  <si>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</si>
  <si>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</si>
  <si>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</si>
  <si>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</si>
  <si>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</si>
  <si>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</si>
  <si>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</si>
  <si>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</si>
  <si>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</si>
  <si>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</si>
  <si>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</si>
  <si>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</si>
  <si>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</si>
  <si>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</si>
  <si>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</si>
  <si>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</si>
  <si>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</si>
  <si>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</si>
  <si>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</si>
  <si>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</si>
  <si>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</si>
  <si>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</si>
  <si>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</si>
  <si>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</si>
  <si>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</si>
  <si>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</si>
  <si>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</si>
  <si>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</si>
  <si>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</si>
  <si>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</si>
  <si>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</si>
  <si>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</si>
  <si>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</si>
  <si>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</si>
  <si>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</si>
  <si>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</si>
  <si>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</si>
  <si>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</si>
  <si>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</si>
  <si>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</si>
  <si>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</si>
  <si>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</si>
  <si>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</si>
  <si>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</si>
  <si>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</si>
  <si>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</si>
  <si>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</si>
  <si>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</si>
  <si>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</si>
  <si>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</si>
  <si>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</si>
  <si>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</si>
  <si>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</si>
  <si>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</si>
  <si>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</si>
  <si>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</si>
  <si>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</si>
  <si>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</si>
  <si>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</si>
  <si>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</si>
  <si>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</si>
  <si>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</si>
  <si>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</si>
  <si>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</si>
  <si>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</si>
  <si>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</si>
  <si>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</si>
  <si>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</si>
  <si>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</si>
  <si>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</si>
  <si>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</si>
  <si>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</si>
  <si>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</si>
  <si>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</si>
  <si>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</si>
  <si>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</si>
  <si>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</si>
  <si>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</si>
  <si>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</si>
  <si>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</si>
  <si>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</si>
  <si>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</si>
  <si>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</si>
  <si>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</si>
  <si>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</si>
  <si>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</si>
  <si>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</si>
  <si>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</si>
  <si>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</si>
  <si>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</si>
  <si>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</si>
  <si>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</si>
  <si>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</si>
  <si>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</si>
  <si>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</si>
  <si>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</si>
  <si>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</si>
  <si>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</si>
  <si>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</si>
  <si>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</si>
  <si>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</si>
  <si>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</si>
  <si>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</si>
  <si>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</si>
  <si>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</si>
  <si>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</si>
  <si>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</si>
  <si>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</si>
  <si>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</si>
  <si>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</si>
  <si>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</si>
  <si>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</si>
  <si>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</si>
  <si>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</si>
  <si>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</si>
  <si>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</si>
  <si>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</si>
  <si>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</si>
  <si>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</si>
  <si>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</si>
  <si>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</si>
  <si>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</si>
  <si>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</si>
  <si>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</si>
  <si>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</si>
  <si>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</si>
  <si>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</si>
  <si>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</si>
  <si>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</si>
  <si>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</si>
  <si>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</si>
  <si>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</si>
  <si>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</si>
  <si>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</si>
  <si>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</si>
  <si>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</si>
  <si>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</si>
  <si>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</si>
  <si>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</si>
  <si>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</si>
  <si>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</si>
  <si>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</si>
  <si>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</si>
  <si>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</si>
  <si>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</si>
  <si>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</si>
  <si>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</si>
  <si>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</si>
  <si>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</si>
  <si>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</si>
  <si>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</si>
  <si>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</si>
  <si>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</si>
  <si>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</si>
  <si>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</si>
  <si>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</si>
  <si>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</si>
  <si>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</si>
  <si>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</si>
  <si>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</si>
  <si>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</si>
  <si>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</si>
  <si>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</si>
  <si>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</si>
  <si>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</si>
  <si>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</si>
  <si>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</si>
  <si>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</si>
  <si>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</si>
  <si>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</si>
  <si>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</si>
  <si>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</si>
  <si>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</si>
  <si>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</si>
  <si>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</si>
  <si>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</si>
  <si>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</si>
  <si>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</si>
  <si>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</si>
  <si>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</si>
  <si>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</si>
  <si>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</si>
  <si>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</si>
  <si>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</si>
  <si>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</si>
  <si>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</si>
  <si>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</si>
  <si>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</si>
  <si>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</si>
  <si>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</si>
  <si>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</si>
  <si>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</si>
  <si>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</si>
  <si>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</si>
  <si>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</si>
  <si>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</si>
  <si>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</si>
  <si>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</si>
  <si>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</si>
  <si>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</si>
  <si>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</si>
  <si>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</si>
  <si>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</si>
  <si>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</si>
  <si>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</si>
  <si>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</si>
  <si>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</si>
  <si>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</si>
  <si>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</si>
  <si>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</si>
  <si>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</si>
  <si>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</si>
  <si>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</si>
  <si>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</si>
  <si>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</si>
  <si>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</si>
  <si>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</si>
  <si>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</si>
  <si>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</si>
  <si>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</si>
  <si>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</si>
  <si>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</si>
  <si>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</si>
  <si>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</si>
  <si>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</si>
  <si>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</si>
  <si>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</si>
  <si>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</si>
  <si>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</si>
  <si>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</si>
  <si>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</si>
  <si>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</si>
  <si>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</si>
  <si>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</si>
  <si>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</si>
  <si>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</si>
  <si>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</si>
  <si>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</si>
  <si>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</si>
  <si>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</si>
  <si>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</si>
  <si>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</si>
  <si>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</si>
  <si>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</si>
  <si>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</si>
  <si>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</si>
  <si>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</si>
  <si>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</si>
  <si>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</si>
  <si>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</si>
  <si>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</si>
  <si>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</si>
  <si>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</si>
  <si>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</si>
  <si>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</si>
  <si>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</si>
  <si>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</si>
  <si>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</si>
  <si>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</si>
  <si>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</si>
  <si>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</si>
  <si>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</si>
  <si>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</si>
  <si>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</si>
  <si>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</si>
  <si>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</si>
  <si>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</si>
  <si>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</si>
  <si>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</si>
  <si>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</si>
  <si>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</si>
  <si>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</si>
  <si>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</si>
  <si>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</si>
  <si>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</si>
  <si>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</si>
  <si>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</si>
  <si>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</si>
  <si>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</si>
  <si>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</si>
  <si>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</si>
  <si>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</si>
  <si>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</si>
  <si>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</si>
  <si>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</si>
  <si>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</si>
  <si>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</si>
  <si>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</si>
  <si>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</si>
  <si>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</si>
  <si>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</si>
  <si>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</si>
  <si>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</si>
  <si>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</si>
  <si>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</si>
  <si>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</si>
  <si>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</si>
  <si>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</si>
  <si>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</si>
  <si>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</si>
  <si>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</si>
  <si>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</si>
  <si>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</si>
  <si>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</si>
  <si>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</si>
  <si>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</si>
  <si>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</si>
  <si>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</si>
  <si>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</si>
  <si>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</si>
  <si>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</si>
  <si>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</si>
  <si>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</si>
  <si>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</si>
  <si>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</si>
  <si>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</si>
  <si>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</si>
  <si>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</si>
  <si>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</si>
  <si>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</si>
  <si>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</si>
  <si>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</si>
  <si>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</si>
  <si>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</si>
  <si>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</si>
  <si>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</si>
  <si>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</si>
  <si>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</si>
  <si>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</si>
  <si>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</si>
  <si>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</si>
  <si>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</si>
  <si>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</si>
  <si>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</si>
  <si>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</si>
  <si>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</si>
  <si>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</si>
  <si>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</si>
  <si>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</si>
  <si>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</si>
  <si>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</si>
  <si>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</si>
  <si>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</si>
  <si>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</si>
  <si>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</si>
  <si>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</si>
  <si>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</si>
  <si>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</si>
  <si>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</si>
  <si>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</si>
  <si>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</si>
  <si>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</si>
  <si>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</si>
  <si>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</si>
  <si>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</si>
  <si>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</si>
  <si>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</si>
  <si>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</si>
  <si>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</si>
  <si>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</si>
  <si>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</si>
  <si>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</si>
  <si>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</si>
  <si>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</si>
  <si>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</si>
  <si>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</si>
  <si>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</si>
  <si>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</si>
  <si>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</si>
  <si>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</si>
  <si>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</si>
  <si>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</si>
  <si>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</si>
  <si>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</si>
  <si>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</si>
  <si>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</si>
  <si>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</si>
  <si>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</si>
  <si>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</si>
  <si>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</si>
  <si>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</si>
  <si>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</si>
  <si>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</si>
  <si>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</si>
  <si>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</si>
  <si>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</si>
  <si>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</si>
  <si>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</si>
  <si>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</si>
  <si>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</si>
  <si>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</si>
  <si>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</si>
  <si>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</si>
  <si>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</si>
  <si>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</si>
  <si>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</si>
  <si>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</si>
  <si>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</si>
  <si>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</si>
  <si>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</si>
  <si>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</si>
  <si>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</si>
  <si>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</si>
  <si>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</si>
  <si>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</si>
  <si>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</si>
  <si>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</si>
  <si>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</si>
  <si>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</si>
  <si>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</si>
  <si>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</si>
  <si>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</si>
  <si>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</si>
  <si>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</si>
  <si>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</si>
  <si>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</si>
  <si>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</si>
  <si>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</si>
  <si>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</si>
  <si>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</si>
  <si>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</si>
  <si>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</si>
  <si>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</si>
  <si>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</si>
  <si>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</si>
  <si>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</si>
  <si>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</si>
  <si>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</si>
  <si>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</si>
  <si>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</si>
  <si>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</si>
  <si>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</si>
  <si>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</si>
  <si>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</si>
  <si>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</si>
  <si>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</si>
  <si>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</si>
  <si>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</si>
  <si>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</si>
  <si>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</si>
  <si>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</si>
  <si>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</si>
  <si>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</si>
  <si>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</si>
  <si>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</si>
  <si>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</si>
  <si>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</si>
  <si>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</si>
  <si>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</si>
  <si>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</si>
  <si>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</si>
  <si>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</si>
  <si>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</si>
  <si>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</si>
  <si>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</si>
  <si>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</si>
  <si>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</si>
  <si>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</si>
  <si>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</si>
  <si>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</si>
  <si>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</si>
  <si>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</si>
  <si>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</si>
  <si>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</si>
  <si>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</si>
  <si>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</si>
  <si>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</si>
  <si>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</si>
  <si>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</si>
  <si>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</si>
  <si>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</si>
  <si>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</si>
  <si>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</si>
  <si>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</si>
  <si>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</si>
  <si>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</si>
  <si>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</si>
  <si>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</si>
  <si>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</si>
  <si>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</si>
  <si>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</si>
  <si>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</si>
  <si>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</si>
  <si>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</si>
  <si>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</si>
  <si>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</si>
  <si>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</si>
  <si>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</si>
  <si>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</si>
  <si>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</si>
  <si>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</si>
  <si>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</si>
  <si>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</si>
  <si>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</si>
  <si>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</si>
  <si>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</si>
  <si>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</si>
  <si>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</si>
  <si>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</si>
  <si>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</si>
  <si>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</si>
  <si>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</si>
  <si>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</si>
  <si>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</si>
  <si>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</si>
  <si>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</si>
  <si>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</si>
  <si>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</si>
  <si>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</si>
  <si>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</si>
  <si>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</si>
  <si>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</si>
  <si>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</si>
  <si>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</si>
  <si>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</si>
  <si>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</si>
  <si>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</si>
  <si>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</si>
  <si>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</si>
  <si>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</si>
  <si>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</si>
  <si>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</si>
  <si>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</si>
  <si>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</si>
  <si>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</si>
  <si>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</si>
  <si>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</si>
  <si>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</si>
  <si>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</si>
  <si>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</si>
  <si>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</si>
  <si>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</si>
  <si>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</si>
  <si>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</si>
  <si>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</si>
  <si>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</si>
  <si>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</si>
  <si>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</si>
  <si>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</si>
  <si>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</si>
  <si>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</si>
  <si>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</si>
  <si>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</si>
  <si>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</si>
  <si>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</si>
  <si>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</si>
  <si>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</si>
  <si>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</si>
  <si>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</si>
  <si>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</si>
  <si>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</si>
  <si>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</si>
  <si>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</si>
  <si>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</si>
  <si>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</si>
  <si>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</si>
  <si>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</si>
  <si>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</si>
  <si>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</si>
  <si>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</si>
  <si>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</si>
  <si>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</si>
  <si>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</si>
  <si>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</si>
  <si>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</si>
  <si>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</si>
  <si>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</si>
  <si>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</si>
  <si>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</si>
  <si>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</si>
  <si>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</si>
  <si>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</si>
  <si>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</si>
  <si>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</si>
  <si>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</si>
  <si>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</si>
  <si>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</si>
  <si>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</si>
  <si>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</si>
  <si>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</si>
  <si>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</si>
  <si>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</si>
  <si>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</si>
  <si>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</si>
  <si>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</si>
  <si>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</si>
  <si>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</si>
  <si>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</si>
  <si>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</si>
  <si>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</si>
  <si>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</si>
  <si>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</si>
  <si>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</si>
  <si>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</si>
  <si>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</si>
  <si>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</si>
  <si>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</si>
  <si>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</si>
  <si>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</si>
  <si>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</si>
  <si>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</si>
  <si>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</si>
  <si>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</si>
  <si>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</si>
  <si>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</si>
  <si>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</si>
  <si>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</si>
  <si>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</si>
  <si>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</si>
  <si>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</si>
  <si>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</si>
  <si>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</si>
  <si>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</si>
  <si>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</si>
  <si>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</si>
  <si>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</si>
  <si>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</si>
  <si>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</si>
  <si>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</si>
  <si>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</si>
  <si>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</si>
  <si>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</si>
  <si>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</si>
  <si>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</si>
  <si>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</si>
  <si>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</si>
  <si>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</si>
  <si>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</si>
  <si>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</si>
  <si>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</si>
  <si>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</si>
  <si>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</si>
  <si>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</si>
  <si>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</si>
  <si>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</si>
  <si>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</si>
  <si>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</si>
  <si>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</si>
  <si>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</si>
  <si>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</si>
  <si>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</si>
  <si>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</si>
  <si>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</si>
  <si>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</si>
  <si>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</si>
  <si>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</si>
  <si>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</si>
  <si>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</si>
  <si>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</si>
  <si>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</si>
  <si>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</si>
  <si>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</si>
  <si>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</si>
  <si>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</si>
  <si>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</si>
  <si>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</si>
  <si>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</si>
  <si>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</si>
  <si>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</si>
  <si>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</si>
  <si>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</si>
  <si>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</si>
  <si>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</si>
  <si>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</si>
  <si>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</si>
  <si>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</si>
  <si>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</si>
  <si>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</si>
  <si>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</si>
  <si>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</si>
  <si>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</si>
  <si>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</si>
  <si>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</si>
  <si>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</si>
  <si>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</si>
  <si>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</si>
  <si>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</si>
  <si>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</si>
  <si>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</si>
  <si>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</si>
  <si>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</si>
  <si>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</si>
  <si>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</si>
  <si>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</si>
  <si>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</si>
  <si>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</si>
  <si>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</si>
  <si>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</si>
  <si>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</si>
  <si>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</si>
  <si>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</si>
  <si>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</si>
  <si>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</si>
  <si>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</si>
  <si>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</si>
  <si>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</si>
  <si>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</si>
  <si>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</si>
  <si>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</si>
  <si>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</si>
  <si>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</si>
  <si>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</si>
  <si>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</si>
  <si>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</si>
  <si>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</si>
  <si>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</si>
  <si>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</si>
  <si>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</si>
  <si>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</si>
  <si>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</si>
  <si>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</si>
  <si>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</si>
  <si>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</si>
  <si>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</si>
  <si>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</si>
  <si>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</si>
  <si>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</si>
  <si>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</si>
  <si>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</si>
  <si>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</si>
  <si>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</si>
  <si>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</si>
  <si>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</si>
  <si>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</si>
  <si>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</si>
  <si>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</si>
  <si>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</si>
  <si>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</si>
  <si>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</si>
  <si>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</si>
  <si>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</si>
  <si>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</si>
  <si>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</si>
  <si>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</si>
  <si>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</si>
  <si>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</si>
  <si>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</si>
  <si>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</si>
  <si>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</si>
  <si>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</si>
  <si>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</si>
  <si>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</si>
  <si>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</si>
  <si>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</si>
  <si>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</si>
  <si>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</si>
  <si>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</si>
  <si>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</si>
  <si>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</si>
  <si>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</si>
  <si>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</si>
  <si>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</si>
  <si>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</si>
  <si>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</si>
  <si>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</si>
  <si>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</si>
  <si>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</si>
  <si>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</si>
  <si>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</si>
  <si>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</si>
  <si>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</si>
  <si>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</si>
  <si>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</si>
  <si>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</si>
  <si>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</si>
  <si>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</si>
  <si>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</si>
  <si>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</si>
  <si>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</si>
  <si>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</si>
  <si>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</si>
  <si>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</si>
  <si>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</si>
  <si>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</si>
  <si>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</si>
  <si>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</si>
  <si>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</si>
  <si>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</si>
  <si>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</si>
  <si>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</si>
  <si>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</si>
  <si>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</si>
  <si>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</si>
  <si>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</si>
  <si>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</si>
  <si>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</si>
  <si>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</si>
  <si>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</si>
  <si>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</si>
  <si>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</si>
  <si>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</si>
  <si>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</si>
  <si>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</si>
  <si>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</si>
  <si>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</si>
  <si>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</si>
  <si>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</si>
  <si>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</si>
  <si>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</si>
  <si>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</si>
  <si>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</si>
  <si>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</si>
  <si>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</si>
  <si>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</si>
  <si>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</si>
  <si>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</si>
  <si>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</si>
  <si>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</si>
  <si>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</si>
  <si>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</si>
  <si>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</si>
  <si>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</si>
  <si>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</si>
  <si>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</si>
  <si>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</si>
  <si>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</si>
  <si>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</si>
  <si>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</si>
  <si>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</si>
  <si>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</si>
  <si>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</si>
  <si>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</si>
  <si>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</si>
  <si>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</si>
  <si>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</si>
  <si>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</si>
  <si>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</si>
  <si>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</si>
  <si>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</si>
  <si>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</si>
  <si>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</si>
  <si>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</si>
  <si>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</si>
  <si>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</si>
  <si>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</si>
  <si>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</si>
  <si>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</si>
  <si>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</si>
  <si>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</si>
  <si>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</si>
  <si>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</si>
  <si>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</si>
  <si>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</si>
  <si>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</si>
  <si>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</si>
  <si>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</si>
  <si>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</si>
  <si>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</si>
  <si>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</si>
  <si>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</si>
  <si>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</si>
  <si>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</si>
  <si>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</si>
  <si>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</si>
  <si>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</si>
  <si>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</si>
  <si>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</si>
  <si>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</si>
  <si>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</si>
  <si>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</si>
  <si>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</si>
  <si>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</si>
  <si>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</si>
  <si>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</si>
  <si>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</si>
  <si>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</si>
  <si>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</si>
  <si>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</si>
  <si>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</si>
  <si>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</si>
  <si>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</si>
  <si>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</si>
  <si>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</si>
  <si>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</si>
  <si>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</si>
  <si>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</si>
  <si>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</si>
  <si>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</si>
  <si>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</si>
  <si>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</si>
  <si>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</si>
  <si>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</si>
  <si>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</si>
  <si>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</si>
  <si>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</si>
  <si>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</si>
  <si>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</si>
  <si>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</si>
  <si>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</si>
  <si>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</si>
  <si>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</si>
  <si>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</si>
  <si>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</si>
  <si>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</si>
  <si>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</si>
  <si>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</si>
  <si>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</si>
  <si>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</si>
  <si>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</si>
  <si>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</si>
  <si>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</si>
  <si>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</si>
  <si>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</si>
  <si>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</si>
  <si>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</si>
  <si>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</si>
  <si>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</si>
  <si>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</si>
  <si>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</si>
  <si>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</si>
  <si>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</si>
  <si>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</si>
  <si>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</si>
  <si>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</si>
  <si>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</si>
  <si>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</si>
  <si>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</si>
  <si>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</si>
  <si>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</si>
  <si>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</si>
  <si>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</si>
  <si>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</si>
  <si>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</si>
  <si>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</si>
  <si>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</si>
  <si>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</si>
  <si>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</si>
  <si>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</si>
  <si>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</si>
  <si>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</si>
  <si>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</si>
  <si>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</si>
  <si>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</si>
  <si>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</si>
  <si>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</si>
  <si>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</si>
  <si>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</si>
  <si>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</si>
  <si>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</si>
  <si>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</si>
  <si>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</si>
  <si>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</si>
  <si>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</si>
  <si>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</si>
  <si>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</si>
  <si>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</si>
  <si>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</si>
  <si>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</si>
  <si>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</si>
  <si>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</si>
  <si>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</si>
  <si>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</si>
  <si>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</si>
  <si>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</si>
  <si>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</si>
  <si>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</si>
  <si>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</si>
  <si>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</si>
  <si>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</si>
  <si>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</si>
  <si>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</si>
  <si>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</si>
  <si>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</si>
  <si>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</si>
  <si>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</si>
  <si>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</si>
  <si>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</si>
  <si>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</si>
  <si>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</si>
  <si>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</si>
  <si>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</si>
  <si>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</si>
  <si>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</si>
  <si>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</si>
  <si>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</si>
  <si>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</si>
  <si>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</si>
  <si>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</si>
  <si>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</si>
  <si>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</si>
  <si>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</si>
  <si>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</si>
  <si>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</si>
  <si>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</si>
  <si>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</si>
  <si>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</si>
  <si>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</si>
  <si>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</si>
  <si>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</si>
  <si>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</si>
  <si>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</si>
  <si>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</si>
  <si>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</si>
  <si>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</si>
  <si>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</si>
  <si>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</si>
  <si>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</si>
  <si>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</si>
  <si>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</si>
  <si>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</si>
  <si>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</si>
  <si>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</si>
  <si>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</si>
  <si>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</si>
  <si>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</si>
  <si>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</si>
  <si>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</si>
  <si>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</si>
  <si>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</si>
  <si>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</si>
  <si>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</si>
  <si>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</si>
  <si>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</si>
  <si>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</si>
  <si>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</si>
  <si>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</si>
  <si>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</si>
  <si>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</si>
  <si>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</si>
  <si>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</si>
  <si>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</si>
  <si>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</si>
  <si>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</si>
  <si>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</si>
  <si>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</si>
  <si>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</si>
  <si>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</si>
  <si>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</si>
  <si>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</si>
  <si>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</si>
  <si>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</si>
  <si>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</si>
  <si>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</si>
  <si>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</si>
  <si>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</si>
  <si>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</si>
  <si>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</si>
  <si>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</si>
  <si>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</si>
  <si>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</si>
  <si>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</si>
  <si>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</si>
  <si>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</si>
  <si>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</si>
  <si>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</si>
  <si>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</si>
  <si>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</si>
  <si>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</si>
  <si>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</si>
  <si>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</si>
  <si>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</si>
  <si>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</si>
  <si>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</si>
  <si>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</si>
  <si>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</si>
  <si>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</si>
  <si>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</si>
  <si>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</si>
  <si>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</si>
  <si>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</si>
  <si>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</si>
  <si>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</si>
  <si>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</si>
  <si>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</si>
  <si>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</si>
  <si>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</si>
  <si>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</si>
  <si>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</si>
  <si>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</si>
  <si>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</si>
  <si>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</si>
  <si>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</si>
  <si>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</si>
  <si>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</si>
  <si>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</si>
  <si>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</si>
  <si>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</si>
  <si>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</si>
  <si>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</si>
  <si>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</si>
  <si>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</si>
  <si>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</si>
  <si>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</si>
  <si>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</si>
  <si>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</si>
  <si>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</si>
  <si>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</si>
  <si>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</si>
  <si>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</si>
  <si>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</si>
  <si>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</si>
  <si>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</si>
  <si>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</si>
  <si>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</si>
  <si>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</si>
  <si>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</si>
  <si>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</si>
  <si>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</si>
  <si>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</si>
  <si>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</si>
  <si>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</si>
  <si>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</si>
  <si>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</si>
  <si>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</si>
  <si>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</si>
  <si>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</si>
  <si>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</si>
  <si>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</si>
  <si>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</si>
  <si>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</si>
  <si>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</si>
  <si>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</si>
  <si>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</si>
  <si>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</si>
  <si>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</si>
  <si>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</si>
  <si>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</si>
  <si>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</si>
  <si>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</si>
  <si>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</si>
  <si>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</si>
  <si>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</si>
  <si>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</si>
  <si>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</si>
  <si>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</si>
  <si>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</si>
  <si>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</si>
  <si>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</si>
  <si>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</si>
  <si>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</si>
  <si>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</si>
  <si>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</si>
  <si>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</si>
  <si>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</si>
  <si>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</si>
  <si>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</si>
  <si>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</si>
  <si>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</si>
  <si>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</si>
  <si>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</si>
  <si>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</si>
  <si>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</si>
  <si>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</si>
  <si>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</si>
  <si>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</si>
  <si>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</si>
  <si>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</si>
  <si>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</si>
  <si>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</si>
  <si>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</si>
  <si>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</si>
  <si>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</si>
  <si>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</si>
  <si>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</si>
  <si>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</si>
  <si>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</si>
  <si>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</si>
  <si>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</si>
  <si>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</si>
  <si>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</si>
  <si>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</si>
  <si>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</si>
  <si>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</si>
  <si>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</si>
  <si>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</si>
  <si>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</si>
  <si>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</si>
  <si>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</si>
  <si>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</si>
  <si>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</si>
  <si>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</si>
  <si>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</si>
  <si>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</si>
  <si>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</si>
  <si>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</si>
  <si>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</si>
  <si>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</si>
  <si>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</si>
  <si>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</si>
  <si>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</si>
  <si>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</si>
  <si>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</si>
  <si>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</si>
  <si>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</si>
  <si>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</si>
  <si>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</si>
  <si>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</si>
  <si>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</si>
  <si>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</si>
  <si>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</si>
  <si>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</si>
  <si>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</si>
  <si>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</si>
  <si>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</si>
  <si>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</si>
  <si>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</si>
  <si>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</si>
  <si>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</si>
  <si>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</si>
  <si>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</si>
  <si>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</si>
  <si>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</si>
  <si>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</si>
  <si>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</si>
  <si>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</si>
  <si>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</si>
  <si>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</si>
  <si>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</si>
  <si>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</si>
  <si>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</si>
  <si>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</si>
  <si>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</si>
  <si>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</si>
  <si>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</si>
  <si>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</si>
  <si>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</si>
  <si>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</si>
  <si>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</si>
  <si>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</si>
  <si>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</si>
  <si>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</si>
  <si>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</si>
  <si>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</si>
  <si>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</si>
  <si>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</si>
  <si>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</si>
  <si>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</si>
  <si>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</si>
  <si>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</si>
  <si>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</si>
  <si>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</si>
  <si>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</si>
  <si>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</si>
  <si>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</si>
  <si>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</si>
  <si>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</si>
  <si>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</si>
  <si>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</si>
  <si>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</si>
  <si>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</si>
  <si>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</si>
  <si>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</si>
  <si>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</si>
  <si>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</si>
  <si>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</si>
  <si>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</si>
  <si>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</si>
  <si>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</si>
  <si>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</si>
  <si>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</si>
  <si>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</si>
  <si>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</si>
  <si>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</si>
  <si>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</si>
  <si>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</si>
  <si>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</si>
  <si>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</si>
  <si>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</si>
  <si>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</si>
  <si>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</si>
  <si>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</si>
  <si>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</si>
  <si>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</si>
  <si>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</si>
  <si>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</si>
  <si>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</si>
  <si>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</si>
  <si>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</si>
  <si>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</si>
  <si>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</si>
  <si>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</si>
  <si>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</si>
  <si>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</si>
  <si>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</si>
  <si>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</si>
  <si>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</si>
  <si>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</si>
  <si>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</si>
  <si>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</si>
  <si>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</si>
  <si>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</si>
  <si>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</si>
  <si>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</si>
  <si>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</si>
  <si>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</si>
  <si>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</si>
  <si>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</si>
  <si>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</si>
  <si>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</si>
  <si>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</si>
  <si>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</si>
  <si>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</si>
  <si>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</si>
  <si>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</si>
  <si>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</si>
  <si>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</si>
  <si>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</si>
  <si>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</si>
  <si>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</si>
  <si>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</si>
  <si>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</si>
  <si>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</si>
  <si>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</si>
  <si>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</si>
  <si>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</si>
  <si>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</si>
  <si>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</si>
  <si>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</si>
  <si>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</si>
  <si>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</si>
  <si>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</si>
  <si>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</si>
  <si>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</si>
  <si>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</si>
  <si>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</si>
  <si>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</si>
  <si>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</si>
  <si>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</si>
  <si>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</si>
  <si>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</si>
  <si>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</si>
  <si>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</si>
  <si>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</si>
  <si>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</si>
  <si>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</si>
  <si>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</si>
  <si>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</si>
  <si>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</si>
  <si>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</si>
  <si>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</si>
  <si>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</si>
  <si>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</si>
  <si>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</si>
  <si>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</si>
  <si>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</si>
  <si>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</si>
  <si>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</si>
  <si>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</si>
  <si>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</si>
  <si>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</si>
  <si>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</si>
  <si>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</si>
  <si>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</si>
  <si>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</si>
  <si>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</si>
  <si>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</si>
  <si>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</si>
  <si>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</si>
  <si>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</si>
  <si>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</si>
  <si>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</si>
  <si>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</si>
  <si>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</si>
  <si>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</si>
  <si>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</si>
  <si>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</si>
  <si>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</si>
  <si>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</si>
  <si>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</si>
  <si>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</si>
  <si>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</si>
  <si>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</si>
  <si>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</si>
  <si>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</si>
  <si>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</si>
  <si>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</si>
  <si>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</si>
  <si>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</si>
  <si>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</si>
  <si>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</si>
  <si>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</si>
  <si>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</si>
  <si>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</si>
  <si>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</si>
  <si>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</si>
  <si>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</si>
  <si>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</si>
  <si>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</si>
  <si>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</si>
  <si>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</si>
  <si>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</si>
  <si>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</si>
  <si>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</si>
  <si>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</si>
  <si>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</si>
  <si>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</si>
  <si>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</si>
  <si>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</si>
  <si>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</si>
  <si>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</si>
  <si>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</si>
  <si>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</si>
  <si>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</si>
  <si>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</si>
  <si>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</si>
  <si>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</si>
  <si>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</si>
  <si>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</si>
  <si>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</si>
  <si>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</si>
  <si>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</si>
  <si>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</si>
  <si>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</si>
  <si>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</si>
  <si>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</si>
  <si>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</si>
  <si>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</si>
  <si>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</si>
  <si>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</si>
  <si>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</si>
  <si>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</si>
  <si>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</si>
  <si>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</si>
  <si>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</si>
  <si>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</si>
  <si>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</si>
  <si>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</si>
  <si>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</si>
  <si>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</si>
  <si>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</si>
  <si>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</si>
  <si>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</si>
  <si>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</si>
  <si>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</si>
  <si>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</si>
  <si>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</si>
  <si>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</si>
  <si>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</si>
  <si>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</si>
  <si>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</si>
  <si>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</si>
  <si>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</si>
  <si>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</si>
  <si>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</si>
  <si>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</si>
  <si>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</si>
  <si>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</si>
  <si>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</si>
  <si>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</si>
  <si>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</si>
  <si>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</si>
  <si>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</si>
  <si>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</si>
  <si>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</si>
  <si>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</si>
  <si>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</si>
  <si>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</si>
  <si>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</si>
  <si>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</si>
  <si>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</si>
  <si>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</si>
  <si>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</si>
  <si>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</si>
  <si>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</si>
  <si>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</si>
  <si>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</si>
  <si>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</si>
  <si>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</si>
  <si>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</si>
  <si>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</si>
  <si>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</si>
  <si>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</si>
  <si>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</si>
  <si>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</si>
  <si>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</si>
  <si>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</si>
  <si>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</si>
  <si>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</si>
  <si>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</si>
  <si>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</si>
  <si>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</si>
  <si>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</si>
  <si>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</si>
  <si>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</si>
  <si>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</si>
  <si>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</si>
  <si>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</si>
  <si>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</si>
  <si>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</si>
  <si>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</si>
  <si>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</si>
  <si>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</si>
  <si>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</si>
  <si>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</si>
  <si>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</si>
  <si>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</si>
  <si>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</si>
  <si>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</si>
  <si>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</si>
  <si>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</si>
  <si>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</si>
  <si>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</si>
  <si>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</si>
  <si>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</si>
  <si>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</si>
  <si>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</si>
  <si>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</si>
  <si>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</si>
  <si>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</si>
  <si>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</si>
  <si>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</si>
  <si>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</si>
  <si>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</si>
  <si>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</si>
  <si>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</si>
  <si>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</si>
  <si>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</si>
  <si>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</si>
  <si>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</si>
  <si>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</si>
  <si>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</si>
  <si>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</si>
  <si>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</si>
  <si>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</si>
  <si>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</si>
  <si>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</si>
  <si>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</si>
  <si>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</si>
  <si>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</si>
  <si>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</si>
  <si>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</si>
  <si>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</si>
  <si>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</si>
  <si>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</si>
  <si>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</si>
  <si>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</si>
  <si>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</si>
  <si>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</si>
  <si>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</si>
  <si>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</si>
  <si>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</si>
  <si>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</si>
  <si>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</si>
  <si>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</si>
  <si>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</si>
  <si>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</si>
  <si>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</si>
  <si>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</si>
  <si>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</si>
  <si>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</si>
  <si>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</si>
  <si>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</si>
  <si>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</si>
  <si>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</si>
  <si>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</si>
  <si>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</si>
  <si>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</si>
  <si>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</si>
  <si>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</si>
  <si>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</si>
  <si>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</si>
  <si>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</si>
  <si>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</si>
  <si>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</si>
  <si>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</si>
  <si>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</si>
  <si>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</si>
  <si>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</si>
  <si>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</si>
  <si>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</si>
  <si>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</si>
  <si>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</si>
  <si>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</si>
  <si>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</si>
  <si>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</si>
  <si>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</si>
  <si>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</si>
  <si>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</si>
  <si>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</si>
  <si>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</si>
  <si>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</si>
  <si>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</si>
  <si>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</si>
  <si>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</si>
  <si>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</si>
  <si>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</si>
  <si>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</si>
  <si>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</si>
  <si>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</si>
  <si>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</si>
  <si>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</si>
  <si>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</si>
  <si>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</si>
  <si>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</si>
  <si>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</si>
  <si>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</si>
  <si>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</si>
  <si>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</si>
  <si>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</si>
  <si>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</si>
  <si>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</si>
  <si>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</si>
  <si>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</si>
  <si>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</si>
  <si>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</si>
  <si>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</si>
  <si>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</si>
  <si>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</si>
  <si>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</si>
  <si>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</si>
  <si>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</si>
  <si>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</si>
  <si>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</si>
  <si>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</si>
  <si>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</si>
  <si>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</si>
  <si>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</si>
  <si>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</si>
  <si>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</si>
  <si>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</si>
  <si>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</si>
  <si>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</si>
  <si>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</si>
  <si>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</si>
  <si>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</si>
  <si>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</si>
  <si>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</si>
  <si>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</si>
  <si>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</si>
  <si>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</si>
  <si>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</si>
  <si>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</si>
  <si>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</si>
  <si>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</si>
  <si>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</si>
  <si>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</si>
  <si>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</si>
  <si>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</si>
  <si>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</si>
  <si>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</si>
  <si>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</si>
  <si>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</si>
  <si>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</si>
  <si>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</si>
  <si>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</si>
  <si>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</si>
  <si>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</si>
  <si>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</si>
  <si>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</si>
  <si>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</si>
  <si>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</si>
  <si>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</si>
  <si>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</si>
  <si>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</si>
  <si>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</si>
  <si>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</si>
  <si>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</si>
  <si>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</si>
  <si>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</si>
  <si>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</si>
  <si>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</si>
  <si>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</si>
  <si>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</si>
  <si>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</si>
  <si>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</si>
  <si>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</si>
  <si>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</si>
  <si>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</si>
  <si>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</si>
  <si>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</si>
  <si>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</si>
  <si>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</si>
  <si>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</si>
  <si>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</si>
  <si>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</si>
  <si>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</si>
  <si>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</si>
  <si>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</si>
  <si>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</si>
  <si>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</si>
  <si>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</si>
  <si>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</si>
  <si>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</si>
  <si>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</si>
  <si>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</si>
  <si>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</si>
  <si>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</si>
  <si>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</si>
  <si>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</si>
  <si>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</si>
  <si>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</si>
  <si>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</si>
  <si>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</si>
  <si>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</si>
  <si>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</si>
  <si>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</si>
  <si>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</si>
  <si>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</si>
  <si>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</si>
  <si>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</si>
  <si>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</si>
  <si>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</si>
  <si>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</si>
  <si>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</si>
  <si>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</si>
  <si>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</si>
  <si>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</si>
  <si>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</si>
  <si>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</si>
  <si>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</si>
  <si>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</si>
  <si>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</si>
  <si>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</si>
  <si>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</si>
  <si>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</si>
  <si>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</si>
  <si>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</si>
  <si>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</si>
  <si>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</si>
  <si>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</si>
  <si>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</si>
  <si>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</si>
  <si>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</si>
  <si>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</si>
  <si>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</si>
  <si>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</si>
  <si>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</si>
  <si>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</si>
  <si>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</si>
  <si>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</si>
  <si>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</si>
  <si>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</si>
  <si>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</si>
  <si>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</si>
  <si>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</si>
  <si>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</si>
  <si>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</si>
  <si>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</si>
  <si>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</si>
  <si>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</si>
  <si>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</si>
  <si>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</si>
  <si>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</si>
  <si>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</si>
  <si>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</si>
  <si>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</si>
  <si>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</si>
  <si>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</si>
  <si>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</si>
  <si>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</si>
  <si>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</si>
  <si>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</si>
  <si>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</si>
  <si>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</si>
  <si>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</si>
  <si>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</si>
  <si>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</si>
  <si>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</si>
  <si>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</si>
  <si>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</si>
  <si>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</si>
  <si>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</si>
  <si>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</si>
  <si>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</si>
  <si>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</si>
  <si>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</si>
  <si>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</si>
  <si>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</si>
  <si>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</si>
  <si>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</si>
  <si>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</si>
  <si>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</si>
  <si>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</si>
  <si>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</si>
  <si>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</si>
  <si>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</si>
  <si>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</si>
  <si>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</si>
  <si>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</si>
  <si>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</si>
  <si>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</si>
  <si>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</si>
  <si>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</si>
  <si>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</si>
  <si>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</si>
  <si>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</si>
  <si>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</si>
  <si>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</si>
  <si>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</si>
  <si>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</si>
  <si>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</si>
  <si>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</si>
  <si>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</si>
  <si>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</si>
  <si>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</si>
  <si>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</si>
  <si>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</si>
  <si>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</si>
  <si>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</si>
  <si>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</si>
  <si>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</si>
  <si>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</si>
  <si>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</si>
  <si>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</si>
  <si>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</si>
  <si>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</si>
  <si>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</si>
  <si>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</si>
  <si>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</si>
  <si>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</si>
  <si>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</si>
  <si>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</si>
  <si>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</si>
  <si>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</si>
  <si>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</si>
  <si>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</si>
  <si>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</si>
  <si>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</si>
  <si>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</si>
  <si>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</si>
  <si>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</si>
  <si>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</si>
  <si>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</si>
  <si>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</si>
  <si>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</si>
  <si>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</si>
  <si>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</si>
  <si>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</si>
  <si>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</si>
  <si>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</si>
  <si>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</si>
  <si>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</si>
  <si>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</si>
  <si>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</si>
  <si>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</si>
  <si>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</si>
  <si>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</si>
  <si>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</si>
  <si>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</si>
  <si>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</si>
  <si>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</si>
  <si>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</si>
  <si>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</si>
  <si>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</si>
  <si>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</si>
  <si>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</si>
  <si>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</si>
  <si>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</si>
  <si>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</si>
  <si>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</si>
  <si>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</si>
  <si>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</si>
  <si>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</si>
  <si>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</si>
  <si>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</si>
  <si>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</si>
  <si>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</si>
  <si>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</si>
  <si>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</si>
  <si>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</si>
  <si>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</si>
  <si>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</si>
  <si>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</si>
  <si>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</si>
  <si>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</si>
  <si>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</si>
  <si>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</si>
  <si>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</si>
  <si>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</si>
  <si>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</si>
  <si>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</si>
  <si>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</si>
  <si>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</si>
  <si>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</si>
  <si>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</si>
  <si>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</si>
  <si>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</si>
  <si>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</si>
  <si>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</si>
  <si>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</si>
  <si>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</si>
  <si>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</si>
  <si>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</si>
  <si>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</si>
  <si>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</si>
  <si>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</si>
  <si>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</si>
  <si>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</si>
  <si>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</si>
  <si>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</si>
  <si>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</si>
  <si>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</si>
  <si>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</si>
  <si>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</si>
  <si>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</si>
  <si>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</si>
  <si>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</si>
  <si>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</si>
  <si>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</si>
  <si>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</si>
  <si>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</si>
  <si>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</si>
  <si>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</si>
  <si>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</si>
  <si>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</si>
  <si>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</si>
  <si>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</si>
  <si>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</si>
  <si>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</si>
  <si>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</si>
  <si>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</si>
  <si>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</si>
  <si>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</si>
  <si>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</si>
  <si>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</si>
  <si>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</si>
  <si>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</si>
  <si>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</si>
  <si>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</si>
  <si>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</si>
  <si>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</si>
  <si>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</si>
  <si>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</si>
  <si>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</si>
  <si>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</si>
  <si>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</si>
  <si>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</si>
  <si>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</si>
  <si>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</si>
  <si>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</si>
  <si>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</si>
  <si>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</si>
  <si>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</si>
  <si>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</si>
  <si>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</si>
  <si>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</si>
  <si>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</si>
  <si>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</si>
  <si>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</si>
  <si>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</si>
  <si>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</si>
  <si>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</si>
  <si>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</si>
  <si>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</si>
  <si>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</si>
  <si>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</si>
  <si>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</si>
  <si>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</si>
  <si>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</si>
  <si>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</si>
  <si>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</si>
  <si>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</si>
  <si>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</si>
  <si>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</si>
  <si>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</si>
  <si>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</si>
  <si>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</si>
  <si>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</si>
  <si>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</si>
  <si>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</si>
  <si>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</si>
  <si>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</si>
  <si>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</si>
  <si>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</si>
  <si>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</si>
  <si>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</si>
  <si>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</si>
  <si>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</si>
  <si>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</si>
  <si>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</si>
  <si>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</si>
  <si>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</si>
  <si>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</si>
  <si>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</si>
  <si>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</si>
  <si>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</si>
  <si>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</si>
  <si>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</si>
  <si>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</si>
  <si>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</si>
  <si>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</si>
  <si>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</si>
  <si>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</si>
  <si>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</si>
  <si>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</si>
  <si>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</si>
  <si>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</si>
  <si>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</si>
  <si>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</si>
  <si>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</si>
  <si>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</si>
  <si>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</si>
  <si>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</si>
  <si>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</si>
  <si>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</si>
  <si>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</si>
  <si>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</si>
  <si>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</si>
  <si>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</si>
  <si>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</si>
  <si>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</si>
  <si>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</si>
  <si>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</si>
  <si>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</si>
  <si>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</si>
  <si>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</si>
  <si>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</si>
  <si>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</si>
  <si>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</si>
  <si>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</si>
  <si>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</si>
  <si>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</si>
  <si>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</si>
  <si>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</si>
  <si>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</si>
  <si>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</si>
  <si>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</si>
  <si>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</si>
  <si>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</si>
  <si>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</si>
  <si>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</si>
  <si>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</si>
  <si>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</si>
  <si>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</si>
  <si>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</si>
  <si>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</si>
  <si>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</si>
  <si>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</si>
  <si>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</si>
  <si>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</si>
  <si>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</si>
  <si>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</si>
  <si>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</si>
  <si>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</si>
  <si>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</si>
  <si>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</si>
  <si>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</si>
  <si>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</si>
  <si>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</si>
  <si>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</si>
  <si>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</si>
  <si>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</si>
  <si>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</si>
  <si>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</si>
  <si>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</si>
  <si>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</si>
  <si>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</si>
  <si>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</si>
  <si>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</si>
  <si>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</si>
  <si>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</si>
  <si>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</si>
  <si>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</si>
  <si>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</si>
  <si>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</si>
  <si>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Hotel Motel Poc  8MM/16D Pre Foam Border 29 CM Height</t>
  </si>
  <si>
    <t>RM-COST</t>
  </si>
  <si>
    <t>SFG-FRBNRG-BOR-72X33X10</t>
  </si>
  <si>
    <t>Restonic Hotel Motel Bonnell Regular Border 72X33X10</t>
  </si>
  <si>
    <t>SFG-FRBNRG-BOR-72X39X10</t>
  </si>
  <si>
    <t>Restonic Hotel Motel Bonnell Regular Border 72X39X10</t>
  </si>
  <si>
    <t>SFG-FRBNRG-BOR-72X45X10</t>
  </si>
  <si>
    <t>Restonic Hotel Motel Bonnell Regular Border 72X45X10</t>
  </si>
  <si>
    <t>SFG-FRBNRG-BOR-72X51X10</t>
  </si>
  <si>
    <t>Restonic Hotel Motel Bonnell Regular Border 72X51X10</t>
  </si>
  <si>
    <t>SFG-FRBNRG-BOR-72X54X10</t>
  </si>
  <si>
    <t>Restonic Hotel Motel Bonnell Regular Border 72X54X10</t>
  </si>
  <si>
    <t>SFG-FRBNRG-BOR-72X57X10</t>
  </si>
  <si>
    <t>Restonic Hotel Motel Bonnell Regular Border 72X57X10</t>
  </si>
  <si>
    <t>SFG-FRBNRG-BOR-72X63X10</t>
  </si>
  <si>
    <t>Restonic Hotel Motel Bonnell Regular Border 72X63X10</t>
  </si>
  <si>
    <t>SFG-FRBNRG-BOR-72X69X10</t>
  </si>
  <si>
    <t>Restonic Hotel Motel Bonnell Regular Border 72X69X10</t>
  </si>
  <si>
    <t>SFG-FRBNRG-BOR-75X33X10</t>
  </si>
  <si>
    <t>Restonic Hotel Motel Bonnell Regular Border 75X33X10</t>
  </si>
  <si>
    <t>SFG-FRBNRG-BOR-75X39X10</t>
  </si>
  <si>
    <t>Restonic Hotel Motel Bonnell Regular Border 75X39X10</t>
  </si>
  <si>
    <t>SFG-FRBNRG-BOR-75X45X10</t>
  </si>
  <si>
    <t>Restonic Hotel Motel Bonnell Regular Border 75X45X10</t>
  </si>
  <si>
    <t>SFG-FRBNRG-BOR-75X51X10</t>
  </si>
  <si>
    <t>Restonic Hotel Motel Bonnell Regular Border 75X51X10</t>
  </si>
  <si>
    <t>SFG-FRBNRG-BOR-75X54X10</t>
  </si>
  <si>
    <t>Restonic Hotel Motel Bonnell Regular Border 75X54X10</t>
  </si>
  <si>
    <t>SFG-FRBNRG-BOR-75X57X10</t>
  </si>
  <si>
    <t>Restonic Hotel Motel Bonnell Regular Border 75X57X10</t>
  </si>
  <si>
    <t>SFG-FRBNRG-BOR-75X63X10</t>
  </si>
  <si>
    <t>Restonic Hotel Motel Bonnell Regular Border 75X63X10</t>
  </si>
  <si>
    <t>SFG-FRBNRG-BOR-75X69X10</t>
  </si>
  <si>
    <t>Restonic Hotel Motel Bonnell Regular Border 75X69X10</t>
  </si>
  <si>
    <t>SFG-FRBNRG-BOR-78X33X10</t>
  </si>
  <si>
    <t>Restonic Hotel Motel Bonnell Regular Border 78X33X10</t>
  </si>
  <si>
    <t>SFG-FRBNRG-BOR-78X39X10</t>
  </si>
  <si>
    <t>Restonic Hotel Motel Bonnell Regular Border 78X39X10</t>
  </si>
  <si>
    <t>SFG-FRBNRG-BOR-78X45X10</t>
  </si>
  <si>
    <t>Restonic Hotel Motel Bonnell Regular Border 78X45X10</t>
  </si>
  <si>
    <t>SFG-FRBNRG-BOR-78X51X10</t>
  </si>
  <si>
    <t>Restonic Hotel Motel Bonnell Regular Border 78X51X10</t>
  </si>
  <si>
    <t>SFG-FRBNRG-BOR-78X54X10</t>
  </si>
  <si>
    <t>Restonic Hotel Motel Bonnell Regular Border 78X54X10</t>
  </si>
  <si>
    <t>SFG-FRBNRG-BOR-78X57X10</t>
  </si>
  <si>
    <t>Restonic Hotel Motel Bonnell Regular Border 78X57X10</t>
  </si>
  <si>
    <t>SFG-FRBNRG-BOR-78X63X10</t>
  </si>
  <si>
    <t>Restonic Hotel Motel Bonnell Regular Border 78X63X10</t>
  </si>
  <si>
    <t>SFG-FRBNRG-BOR-78X69X10</t>
  </si>
  <si>
    <t>Restonic Hotel Motel Bonnell Regular Border 78X69X10</t>
  </si>
  <si>
    <t>SFG-FRBNRG-BOR-80X33X10</t>
  </si>
  <si>
    <t>Restonic Hotel Motel Bonnell Regular Border 80X33X10</t>
  </si>
  <si>
    <t>SFG-FRBNRG-BOR-80X39X10</t>
  </si>
  <si>
    <t>Restonic Hotel Motel Bonnell Regular Border 80X39X10</t>
  </si>
  <si>
    <t>SFG-FRBNRG-BOR-80X45X10</t>
  </si>
  <si>
    <t>Restonic Hotel Motel Bonnell Regular Border 80X45X10</t>
  </si>
  <si>
    <t>SFG-FRBNRG-BOR-80X51X10</t>
  </si>
  <si>
    <t>Restonic Hotel Motel Bonnell Regular Border 80X51X10</t>
  </si>
  <si>
    <t>SFG-FRBNRG-BOR-80X54X10</t>
  </si>
  <si>
    <t>Restonic Hotel Motel Bonnell Regular Border 80X54X10</t>
  </si>
  <si>
    <t>SFG-FRBNRG-BOR-80X57X10</t>
  </si>
  <si>
    <t>Restonic Hotel Motel Bonnell Regular Border 80X57X10</t>
  </si>
  <si>
    <t>SFG-FRBNRG-BOR-80X63X10</t>
  </si>
  <si>
    <t>Restonic Hotel Motel Bonnell Regular Border 80X63X10</t>
  </si>
  <si>
    <t>SFG-FRBNRG-BOR-80X69X10</t>
  </si>
  <si>
    <t>Restonic Hotel Motel Bonnell Regular Border 80X69X10</t>
  </si>
  <si>
    <t>SFG-FRBNRG-BOR-84X33X10</t>
  </si>
  <si>
    <t>Restonic Hotel Motel Bonnell Regular Border 84X33X10</t>
  </si>
  <si>
    <t>SFG-FRBNRG-BOR-84X39X10</t>
  </si>
  <si>
    <t>Restonic Hotel Motel Bonnell Regular Border 84X39X10</t>
  </si>
  <si>
    <t>SFG-FRBNRG-BOR-84X45X10</t>
  </si>
  <si>
    <t>Restonic Hotel Motel Bonnell Regular Border 84X45X10</t>
  </si>
  <si>
    <t>SFG-FRBNRG-BOR-84X51X10</t>
  </si>
  <si>
    <t>Restonic Hotel Motel Bonnell Regular Border 84X51X10</t>
  </si>
  <si>
    <t>SFG-FRBNRG-BOR-84X54X10</t>
  </si>
  <si>
    <t>Restonic Hotel Motel Bonnell Regular Border 84X54X10</t>
  </si>
  <si>
    <t>SFG-FRBNRG-BOR-84X57X10</t>
  </si>
  <si>
    <t>Restonic Hotel Motel Bonnell Regular Border 84X57X10</t>
  </si>
  <si>
    <t>SFG-FRBNRG-BOR-84X63X10</t>
  </si>
  <si>
    <t>Restonic Hotel Motel Bonnell Regular Border 84X63X10</t>
  </si>
  <si>
    <t>SFG-FRBNRG-BOR-84X69X10</t>
  </si>
  <si>
    <t>Restonic Hotel Motel Bonnell Regular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</si>
</sst>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9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165" fontId="2" fillId="0" borderId="8" xfId="0" applyNumberFormat="1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6" t="s">
        <v>0</v>
      </c>
      <c r="B1" s="36" t="s">
        <v>1</v>
      </c>
      <c r="C1" s="36" t="s">
        <v>2</v>
      </c>
    </row>
    <row r="2" spans="1:50">
      <c r="A2" s="1">
        <v>1</v>
      </c>
      <c r="B2" s="1" t="s">
        <v>31522</v>
      </c>
      <c r="C2" s="1" t="s">
        <v>31523</v>
      </c>
      <c r="D2" s="37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7"/>
    </row>
    <row r="4" spans="1:50">
      <c r="A4" s="1">
        <v>3</v>
      </c>
      <c r="B4" s="1" t="s">
        <v>31560</v>
      </c>
      <c r="C4" s="1" t="s">
        <v>31561</v>
      </c>
      <c r="D4" s="37"/>
    </row>
    <row r="5" spans="1:50">
      <c r="A5" s="1">
        <v>4</v>
      </c>
      <c r="B5" s="1" t="s">
        <v>31562</v>
      </c>
      <c r="C5" s="1" t="s">
        <v>31563</v>
      </c>
      <c r="D5" s="37"/>
    </row>
    <row r="6" spans="1:50">
      <c r="A6" s="1">
        <v>5</v>
      </c>
      <c r="B6" s="1" t="s">
        <v>31564</v>
      </c>
      <c r="C6" s="1" t="s">
        <v>31565</v>
      </c>
      <c r="D6" s="37"/>
    </row>
    <row r="7" spans="1:50">
      <c r="A7" s="1">
        <v>6</v>
      </c>
      <c r="B7" s="1" t="s">
        <v>31566</v>
      </c>
      <c r="C7" s="1" t="s">
        <v>31567</v>
      </c>
      <c r="D7" s="37"/>
    </row>
    <row r="8" spans="1:50">
      <c r="A8" s="1">
        <v>7</v>
      </c>
      <c r="B8" s="1" t="s">
        <v>31568</v>
      </c>
      <c r="C8" s="1" t="s">
        <v>31569</v>
      </c>
      <c r="D8" s="37"/>
    </row>
    <row r="9" spans="1:50">
      <c r="A9" s="1">
        <v>8</v>
      </c>
      <c r="B9" s="1" t="s">
        <v>31570</v>
      </c>
      <c r="C9" s="1" t="s">
        <v>31571</v>
      </c>
      <c r="D9" s="37"/>
    </row>
    <row r="10" spans="1:50">
      <c r="A10" s="1">
        <v>9</v>
      </c>
      <c r="B10" s="1" t="s">
        <v>31572</v>
      </c>
      <c r="C10" s="1" t="s">
        <v>31573</v>
      </c>
      <c r="D10" s="37"/>
    </row>
    <row r="11" spans="1:50">
      <c r="A11" s="1">
        <v>10</v>
      </c>
      <c r="B11" s="1" t="s">
        <v>31574</v>
      </c>
      <c r="C11" s="1" t="s">
        <v>31575</v>
      </c>
      <c r="D11" s="37"/>
    </row>
    <row r="12" spans="1:50">
      <c r="A12" s="1">
        <v>11</v>
      </c>
      <c r="B12" s="1" t="s">
        <v>31576</v>
      </c>
      <c r="C12" s="1" t="s">
        <v>31577</v>
      </c>
      <c r="D12" s="37"/>
    </row>
    <row r="13" spans="1:50">
      <c r="A13" s="1">
        <v>12</v>
      </c>
      <c r="B13" s="1" t="s">
        <v>31578</v>
      </c>
      <c r="C13" s="1" t="s">
        <v>31579</v>
      </c>
      <c r="D13" s="37"/>
    </row>
    <row r="14" spans="1:50">
      <c r="A14" s="1">
        <v>13</v>
      </c>
      <c r="B14" s="1" t="s">
        <v>31580</v>
      </c>
      <c r="C14" s="1" t="s">
        <v>31581</v>
      </c>
      <c r="D14" s="37"/>
    </row>
    <row r="15" spans="1:50">
      <c r="A15" s="1">
        <v>14</v>
      </c>
      <c r="B15" s="1" t="s">
        <v>31582</v>
      </c>
      <c r="C15" s="1" t="s">
        <v>31583</v>
      </c>
      <c r="D15" s="37"/>
    </row>
    <row r="16" spans="1:50">
      <c r="A16" s="1">
        <v>15</v>
      </c>
      <c r="B16" s="1" t="s">
        <v>31584</v>
      </c>
      <c r="C16" s="1" t="s">
        <v>31585</v>
      </c>
      <c r="D16" s="37"/>
    </row>
    <row r="17" spans="1:4">
      <c r="A17" s="1">
        <v>16</v>
      </c>
      <c r="B17" s="1" t="s">
        <v>31586</v>
      </c>
      <c r="C17" s="1" t="s">
        <v>31587</v>
      </c>
      <c r="D17" s="37"/>
    </row>
    <row r="18" spans="1:4">
      <c r="A18" s="1">
        <v>17</v>
      </c>
      <c r="B18" s="1" t="s">
        <v>31588</v>
      </c>
      <c r="C18" s="1" t="s">
        <v>31589</v>
      </c>
      <c r="D18" s="37"/>
    </row>
    <row r="19" spans="1:4">
      <c r="A19" s="1">
        <v>18</v>
      </c>
      <c r="B19" s="1" t="s">
        <v>31590</v>
      </c>
      <c r="C19" s="1" t="s">
        <v>31591</v>
      </c>
      <c r="D19" s="37"/>
    </row>
    <row r="20" spans="1:4">
      <c r="A20" s="1">
        <v>19</v>
      </c>
      <c r="B20" s="1" t="s">
        <v>31592</v>
      </c>
      <c r="C20" s="1" t="s">
        <v>31593</v>
      </c>
      <c r="D20" s="37"/>
    </row>
    <row r="21" spans="1:4">
      <c r="A21" s="1">
        <v>20</v>
      </c>
      <c r="B21" s="1" t="s">
        <v>31594</v>
      </c>
      <c r="C21" s="1" t="s">
        <v>31595</v>
      </c>
      <c r="D21" s="37"/>
    </row>
    <row r="22" spans="1:4">
      <c r="A22" s="1">
        <v>21</v>
      </c>
      <c r="B22" s="1" t="s">
        <v>31596</v>
      </c>
      <c r="C22" s="1" t="s">
        <v>31597</v>
      </c>
      <c r="D22" s="37"/>
    </row>
    <row r="23" spans="1:4">
      <c r="A23" s="1">
        <v>22</v>
      </c>
      <c r="B23" s="1" t="s">
        <v>31598</v>
      </c>
      <c r="C23" s="1" t="s">
        <v>31599</v>
      </c>
      <c r="D23" s="37"/>
    </row>
    <row r="24" spans="1:4">
      <c r="A24" s="1">
        <v>23</v>
      </c>
      <c r="B24" s="1" t="s">
        <v>31600</v>
      </c>
      <c r="C24" s="1" t="s">
        <v>31601</v>
      </c>
      <c r="D24" s="37"/>
    </row>
    <row r="25" spans="1:4">
      <c r="A25" s="1">
        <v>24</v>
      </c>
      <c r="B25" s="1" t="s">
        <v>31602</v>
      </c>
      <c r="C25" s="1" t="s">
        <v>31603</v>
      </c>
      <c r="D25" s="37"/>
    </row>
    <row r="26" spans="1:4">
      <c r="A26" s="1">
        <v>25</v>
      </c>
      <c r="B26" s="1" t="s">
        <v>31604</v>
      </c>
      <c r="C26" s="1" t="s">
        <v>31605</v>
      </c>
      <c r="D26" s="37"/>
    </row>
    <row r="27" spans="1:4">
      <c r="A27" s="1">
        <v>26</v>
      </c>
      <c r="B27" s="1" t="s">
        <v>31606</v>
      </c>
      <c r="C27" s="1" t="s">
        <v>31607</v>
      </c>
      <c r="D27" s="37"/>
    </row>
    <row r="28" spans="1:4">
      <c r="A28" s="1">
        <v>27</v>
      </c>
      <c r="B28" s="1" t="s">
        <v>31608</v>
      </c>
      <c r="C28" s="1" t="s">
        <v>31609</v>
      </c>
      <c r="D28" s="37"/>
    </row>
    <row r="29" spans="1:4">
      <c r="A29" s="1">
        <v>28</v>
      </c>
      <c r="B29" s="1" t="s">
        <v>31610</v>
      </c>
      <c r="C29" s="1" t="s">
        <v>31611</v>
      </c>
      <c r="D29" s="37"/>
    </row>
    <row r="30" spans="1:4">
      <c r="A30" s="1">
        <v>29</v>
      </c>
      <c r="B30" s="1" t="s">
        <v>31612</v>
      </c>
      <c r="C30" s="1" t="s">
        <v>31613</v>
      </c>
      <c r="D30" s="37"/>
    </row>
    <row r="31" spans="1:4">
      <c r="A31" s="1">
        <v>30</v>
      </c>
      <c r="B31" s="1" t="s">
        <v>31614</v>
      </c>
      <c r="C31" s="1" t="s">
        <v>31615</v>
      </c>
      <c r="D31" s="37"/>
    </row>
    <row r="32" spans="1:4">
      <c r="A32" s="1">
        <v>31</v>
      </c>
      <c r="B32" s="1" t="s">
        <v>31616</v>
      </c>
      <c r="C32" s="1" t="s">
        <v>31617</v>
      </c>
      <c r="D32" s="37"/>
    </row>
    <row r="33" spans="1:4">
      <c r="A33" s="1">
        <v>32</v>
      </c>
      <c r="B33" s="1" t="s">
        <v>31618</v>
      </c>
      <c r="C33" s="1" t="s">
        <v>31619</v>
      </c>
      <c r="D33" s="37"/>
    </row>
    <row r="34" spans="1:4">
      <c r="A34" s="1">
        <v>33</v>
      </c>
      <c r="B34" s="1" t="s">
        <v>31620</v>
      </c>
      <c r="C34" s="1" t="s">
        <v>31621</v>
      </c>
      <c r="D34" s="37"/>
    </row>
    <row r="35" spans="1:4">
      <c r="A35" s="1">
        <v>34</v>
      </c>
      <c r="B35" s="1" t="s">
        <v>31622</v>
      </c>
      <c r="C35" s="1" t="s">
        <v>31623</v>
      </c>
      <c r="D35" s="37"/>
    </row>
    <row r="36" spans="1:4">
      <c r="A36" s="1">
        <v>35</v>
      </c>
      <c r="B36" s="1" t="s">
        <v>31624</v>
      </c>
      <c r="C36" s="1" t="s">
        <v>31625</v>
      </c>
      <c r="D36" s="37"/>
    </row>
    <row r="37" spans="1:4">
      <c r="A37" s="1">
        <v>36</v>
      </c>
      <c r="B37" s="1" t="s">
        <v>31626</v>
      </c>
      <c r="C37" s="1" t="s">
        <v>31627</v>
      </c>
      <c r="D37" s="37"/>
    </row>
    <row r="38" spans="1:4">
      <c r="A38" s="1">
        <v>37</v>
      </c>
      <c r="B38" s="1" t="s">
        <v>31628</v>
      </c>
      <c r="C38" s="1" t="s">
        <v>31629</v>
      </c>
      <c r="D38" s="37"/>
    </row>
    <row r="39" spans="1:4">
      <c r="A39" s="1">
        <v>38</v>
      </c>
      <c r="B39" s="1" t="s">
        <v>31630</v>
      </c>
      <c r="C39" s="1" t="s">
        <v>31631</v>
      </c>
      <c r="D39" s="37"/>
    </row>
    <row r="40" spans="1:4">
      <c r="A40" s="1">
        <v>39</v>
      </c>
      <c r="B40" s="1" t="s">
        <v>31632</v>
      </c>
      <c r="C40" s="1" t="s">
        <v>31633</v>
      </c>
      <c r="D40" s="37"/>
    </row>
    <row r="41" spans="1:4">
      <c r="A41" s="1">
        <v>40</v>
      </c>
      <c r="B41" s="1" t="s">
        <v>31634</v>
      </c>
      <c r="C41" s="1" t="s">
        <v>31635</v>
      </c>
      <c r="D41" s="37"/>
    </row>
    <row r="42" spans="1:4">
      <c r="A42" s="1">
        <v>41</v>
      </c>
      <c r="B42" s="1" t="s">
        <v>31636</v>
      </c>
      <c r="C42" s="1" t="s">
        <v>31637</v>
      </c>
      <c r="D42" s="37"/>
    </row>
    <row r="43" spans="1:4">
      <c r="A43" s="1">
        <v>42</v>
      </c>
      <c r="B43" s="1" t="s">
        <v>31638</v>
      </c>
      <c r="C43" s="1" t="s">
        <v>31639</v>
      </c>
      <c r="D43" s="37"/>
    </row>
    <row r="44" spans="1:4">
      <c r="A44" s="1">
        <v>43</v>
      </c>
      <c r="B44" s="1" t="s">
        <v>31640</v>
      </c>
      <c r="C44" s="1" t="s">
        <v>31641</v>
      </c>
      <c r="D44" s="37"/>
    </row>
    <row r="45" spans="1:4">
      <c r="A45" s="1">
        <v>44</v>
      </c>
      <c r="B45" s="1" t="s">
        <v>31642</v>
      </c>
      <c r="C45" s="1" t="s">
        <v>31643</v>
      </c>
      <c r="D45" s="37"/>
    </row>
    <row r="46" spans="1:4">
      <c r="A46" s="1">
        <v>45</v>
      </c>
      <c r="B46" s="1" t="s">
        <v>31644</v>
      </c>
      <c r="C46" s="1" t="s">
        <v>31645</v>
      </c>
      <c r="D46" s="37"/>
    </row>
    <row r="47" spans="1:4">
      <c r="A47" s="1">
        <v>46</v>
      </c>
      <c r="B47" s="1" t="s">
        <v>31646</v>
      </c>
      <c r="C47" s="1" t="s">
        <v>31647</v>
      </c>
      <c r="D47" s="37"/>
    </row>
    <row r="48" spans="1:4">
      <c r="A48" s="1">
        <v>47</v>
      </c>
      <c r="B48" s="1" t="s">
        <v>31648</v>
      </c>
      <c r="C48" s="1" t="s">
        <v>31649</v>
      </c>
      <c r="D48" s="37"/>
    </row>
    <row r="49" spans="1:4">
      <c r="A49" s="1">
        <v>48</v>
      </c>
      <c r="B49" s="1" t="s">
        <v>31650</v>
      </c>
      <c r="C49" s="1" t="s">
        <v>31651</v>
      </c>
      <c r="D49" s="37"/>
    </row>
    <row r="50" spans="1:4">
      <c r="A50" s="1">
        <v>49</v>
      </c>
      <c r="B50" s="1" t="s">
        <v>31652</v>
      </c>
      <c r="C50" s="1" t="s">
        <v>31653</v>
      </c>
      <c r="D50" s="37"/>
    </row>
    <row r="51" spans="1:4">
      <c r="A51" s="1">
        <v>50</v>
      </c>
      <c r="B51" s="1" t="s">
        <v>31654</v>
      </c>
      <c r="C51" s="1" t="s">
        <v>31655</v>
      </c>
      <c r="D51" s="37"/>
    </row>
    <row r="52" spans="1:4">
      <c r="A52" s="1">
        <v>51</v>
      </c>
      <c r="B52" s="1" t="s">
        <v>31656</v>
      </c>
      <c r="C52" s="1" t="s">
        <v>31657</v>
      </c>
      <c r="D52" s="37"/>
    </row>
    <row r="53" spans="1:4">
      <c r="A53" s="1">
        <v>52</v>
      </c>
      <c r="B53" s="1" t="s">
        <v>31658</v>
      </c>
      <c r="C53" s="1" t="s">
        <v>31659</v>
      </c>
      <c r="D53" s="37"/>
    </row>
    <row r="54" spans="1:4">
      <c r="A54" s="1">
        <v>53</v>
      </c>
      <c r="B54" s="1" t="s">
        <v>31660</v>
      </c>
      <c r="C54" s="1" t="s">
        <v>31661</v>
      </c>
      <c r="D54" s="37"/>
    </row>
    <row r="55" spans="1:4">
      <c r="A55" s="1">
        <v>54</v>
      </c>
      <c r="B55" s="1" t="s">
        <v>31662</v>
      </c>
      <c r="C55" s="1" t="s">
        <v>31663</v>
      </c>
      <c r="D55" s="37"/>
    </row>
    <row r="56" spans="1:4">
      <c r="A56" s="1">
        <v>55</v>
      </c>
      <c r="B56" s="1" t="s">
        <v>31664</v>
      </c>
      <c r="C56" s="1" t="s">
        <v>31665</v>
      </c>
      <c r="D56" s="37"/>
    </row>
    <row r="57" spans="1:4">
      <c r="A57" s="1">
        <v>56</v>
      </c>
      <c r="B57" s="1" t="s">
        <v>31666</v>
      </c>
      <c r="C57" s="1" t="s">
        <v>31667</v>
      </c>
      <c r="D57" s="37"/>
    </row>
    <row r="58" spans="1:4">
      <c r="A58" s="1">
        <v>57</v>
      </c>
      <c r="B58" s="1" t="s">
        <v>31668</v>
      </c>
      <c r="C58" s="1" t="s">
        <v>31669</v>
      </c>
      <c r="D58" s="37"/>
    </row>
    <row r="59" spans="1:4">
      <c r="A59" s="1">
        <v>58</v>
      </c>
      <c r="B59" s="1" t="s">
        <v>31670</v>
      </c>
      <c r="C59" s="1" t="s">
        <v>31671</v>
      </c>
      <c r="D59" s="37"/>
    </row>
    <row r="60" spans="1:4">
      <c r="A60" s="1">
        <v>59</v>
      </c>
      <c r="B60" s="1" t="s">
        <v>31672</v>
      </c>
      <c r="C60" s="1" t="s">
        <v>31673</v>
      </c>
      <c r="D60" s="37"/>
    </row>
    <row r="61" spans="1:4">
      <c r="A61" s="1">
        <v>60</v>
      </c>
      <c r="B61" s="1" t="s">
        <v>31674</v>
      </c>
      <c r="C61" s="1" t="s">
        <v>31675</v>
      </c>
      <c r="D61" s="37"/>
    </row>
    <row r="62" spans="1:4">
      <c r="A62" s="1">
        <v>61</v>
      </c>
      <c r="B62" s="1" t="s">
        <v>31676</v>
      </c>
      <c r="C62" s="1" t="s">
        <v>31677</v>
      </c>
      <c r="D62" s="37"/>
    </row>
    <row r="63" spans="1:4">
      <c r="A63" s="1">
        <v>62</v>
      </c>
      <c r="B63" s="1" t="s">
        <v>31678</v>
      </c>
      <c r="C63" s="1" t="s">
        <v>31679</v>
      </c>
      <c r="D63" s="37"/>
    </row>
    <row r="64" spans="1:4">
      <c r="A64" s="1">
        <v>63</v>
      </c>
      <c r="B64" s="1" t="s">
        <v>31680</v>
      </c>
      <c r="C64" s="1" t="s">
        <v>31681</v>
      </c>
      <c r="D64" s="37"/>
    </row>
    <row r="65" spans="1:4">
      <c r="A65" s="1">
        <v>64</v>
      </c>
      <c r="B65" s="1" t="s">
        <v>31682</v>
      </c>
      <c r="C65" s="1" t="s">
        <v>31683</v>
      </c>
      <c r="D65" s="37"/>
    </row>
    <row r="66" spans="1:4">
      <c r="A66" s="1">
        <v>65</v>
      </c>
      <c r="B66" s="1" t="s">
        <v>31684</v>
      </c>
      <c r="C66" s="1" t="s">
        <v>31685</v>
      </c>
      <c r="D66" s="37"/>
    </row>
    <row r="67" spans="1:4">
      <c r="A67" s="1">
        <v>66</v>
      </c>
      <c r="B67" s="1" t="s">
        <v>31686</v>
      </c>
      <c r="C67" s="1" t="s">
        <v>31687</v>
      </c>
      <c r="D67" s="37"/>
    </row>
    <row r="68" spans="1:4">
      <c r="A68" s="1">
        <v>67</v>
      </c>
      <c r="B68" s="1" t="s">
        <v>31688</v>
      </c>
      <c r="C68" s="1" t="s">
        <v>31689</v>
      </c>
      <c r="D68" s="37"/>
    </row>
    <row r="69" spans="1:4">
      <c r="A69" s="1">
        <v>68</v>
      </c>
      <c r="B69" s="1" t="s">
        <v>31690</v>
      </c>
      <c r="C69" s="1" t="s">
        <v>31691</v>
      </c>
      <c r="D69" s="37"/>
    </row>
    <row r="70" spans="1:4">
      <c r="A70" s="1">
        <v>69</v>
      </c>
      <c r="B70" s="1" t="s">
        <v>31692</v>
      </c>
      <c r="C70" s="1" t="s">
        <v>31693</v>
      </c>
      <c r="D70" s="37"/>
    </row>
    <row r="71" spans="1:4">
      <c r="A71" s="1">
        <v>70</v>
      </c>
      <c r="B71" s="1" t="s">
        <v>31694</v>
      </c>
      <c r="C71" s="1" t="s">
        <v>31695</v>
      </c>
      <c r="D71" s="37"/>
    </row>
    <row r="72" spans="1:4">
      <c r="A72" s="1">
        <v>71</v>
      </c>
      <c r="B72" s="1" t="s">
        <v>31696</v>
      </c>
      <c r="C72" s="1" t="s">
        <v>31697</v>
      </c>
      <c r="D72" s="37"/>
    </row>
    <row r="73" spans="1:4">
      <c r="A73" s="1">
        <v>72</v>
      </c>
      <c r="B73" s="1" t="s">
        <v>31698</v>
      </c>
      <c r="C73" s="1" t="s">
        <v>31699</v>
      </c>
      <c r="D73" s="37"/>
    </row>
    <row r="74" spans="1:4">
      <c r="A74" s="1">
        <v>73</v>
      </c>
      <c r="B74" s="1" t="s">
        <v>31700</v>
      </c>
      <c r="C74" s="1" t="s">
        <v>31701</v>
      </c>
      <c r="D74" s="37"/>
    </row>
    <row r="75" spans="1:4">
      <c r="A75" s="1">
        <v>74</v>
      </c>
      <c r="B75" s="1" t="s">
        <v>31702</v>
      </c>
      <c r="C75" s="1" t="s">
        <v>31703</v>
      </c>
      <c r="D75" s="37"/>
    </row>
    <row r="76" spans="1:4">
      <c r="A76" s="1">
        <v>75</v>
      </c>
      <c r="B76" s="1" t="s">
        <v>31704</v>
      </c>
      <c r="C76" s="1" t="s">
        <v>31705</v>
      </c>
      <c r="D76" s="37"/>
    </row>
    <row r="77" spans="1:4">
      <c r="A77" s="1">
        <v>76</v>
      </c>
      <c r="B77" s="1" t="s">
        <v>31706</v>
      </c>
      <c r="C77" s="1" t="s">
        <v>31707</v>
      </c>
      <c r="D77" s="37"/>
    </row>
    <row r="78" spans="1:4">
      <c r="A78" s="1">
        <v>77</v>
      </c>
      <c r="B78" s="1" t="s">
        <v>31708</v>
      </c>
      <c r="C78" s="1" t="s">
        <v>31709</v>
      </c>
      <c r="D78" s="37"/>
    </row>
    <row r="79" spans="1:4">
      <c r="A79" s="1">
        <v>78</v>
      </c>
      <c r="B79" s="1" t="s">
        <v>31710</v>
      </c>
      <c r="C79" s="1" t="s">
        <v>31711</v>
      </c>
      <c r="D79" s="37"/>
    </row>
    <row r="80" spans="1:4">
      <c r="A80" s="1">
        <v>79</v>
      </c>
      <c r="B80" s="1" t="s">
        <v>31712</v>
      </c>
      <c r="C80" s="1" t="s">
        <v>31713</v>
      </c>
      <c r="D80" s="37"/>
    </row>
    <row r="81" spans="1:4">
      <c r="A81" s="1">
        <v>80</v>
      </c>
      <c r="B81" s="1" t="s">
        <v>31714</v>
      </c>
      <c r="C81" s="1" t="s">
        <v>31715</v>
      </c>
      <c r="D81" s="37"/>
    </row>
    <row r="82" spans="1:4">
      <c r="A82" s="1">
        <v>81</v>
      </c>
      <c r="B82" s="1" t="s">
        <v>31716</v>
      </c>
      <c r="C82" s="1" t="s">
        <v>31717</v>
      </c>
      <c r="D82" s="37"/>
    </row>
    <row r="83" spans="1:4">
      <c r="A83" s="1">
        <v>82</v>
      </c>
      <c r="B83" s="1" t="s">
        <v>31718</v>
      </c>
      <c r="C83" s="1" t="s">
        <v>31719</v>
      </c>
      <c r="D83" s="37"/>
    </row>
    <row r="84" spans="1:4">
      <c r="A84" s="1">
        <v>83</v>
      </c>
      <c r="B84" s="1" t="s">
        <v>31720</v>
      </c>
      <c r="C84" s="1" t="s">
        <v>31721</v>
      </c>
      <c r="D84" s="37"/>
    </row>
    <row r="85" spans="1:4">
      <c r="A85" s="1">
        <v>84</v>
      </c>
      <c r="B85" s="1" t="s">
        <v>31722</v>
      </c>
      <c r="C85" s="1" t="s">
        <v>31723</v>
      </c>
      <c r="D85" s="37"/>
    </row>
    <row r="86" spans="1:4">
      <c r="A86" s="1">
        <v>85</v>
      </c>
      <c r="B86" s="1" t="s">
        <v>31724</v>
      </c>
      <c r="C86" s="1" t="s">
        <v>31725</v>
      </c>
      <c r="D86" s="37"/>
    </row>
    <row r="87" spans="1:4">
      <c r="A87" s="1">
        <v>86</v>
      </c>
      <c r="B87" s="1" t="s">
        <v>31726</v>
      </c>
      <c r="C87" s="1" t="s">
        <v>31727</v>
      </c>
      <c r="D87" s="37"/>
    </row>
    <row r="88" spans="1:4">
      <c r="A88" s="1">
        <v>87</v>
      </c>
      <c r="B88" s="1" t="s">
        <v>31728</v>
      </c>
      <c r="C88" s="1" t="s">
        <v>31729</v>
      </c>
      <c r="D88" s="37"/>
    </row>
    <row r="89" spans="1:4">
      <c r="A89" s="1">
        <v>88</v>
      </c>
      <c r="B89" s="1" t="s">
        <v>31730</v>
      </c>
      <c r="C89" s="1" t="s">
        <v>31731</v>
      </c>
      <c r="D89" s="37"/>
    </row>
    <row r="90" spans="1:4">
      <c r="A90" s="1">
        <v>89</v>
      </c>
      <c r="B90" s="1" t="s">
        <v>31732</v>
      </c>
      <c r="C90" s="1" t="s">
        <v>31733</v>
      </c>
      <c r="D90" s="37"/>
    </row>
    <row r="91" spans="1:4">
      <c r="A91" s="1">
        <v>90</v>
      </c>
      <c r="B91" s="1" t="s">
        <v>31734</v>
      </c>
      <c r="C91" s="1" t="s">
        <v>31735</v>
      </c>
      <c r="D91" s="37"/>
    </row>
    <row r="92" spans="1:4">
      <c r="A92" s="1">
        <v>91</v>
      </c>
      <c r="B92" s="1" t="s">
        <v>31736</v>
      </c>
      <c r="C92" s="1" t="s">
        <v>31737</v>
      </c>
      <c r="D92" s="37"/>
    </row>
    <row r="93" spans="1:4">
      <c r="A93" s="1">
        <v>92</v>
      </c>
      <c r="B93" s="1" t="s">
        <v>31738</v>
      </c>
      <c r="C93" s="1" t="s">
        <v>31739</v>
      </c>
      <c r="D93" s="37"/>
    </row>
    <row r="94" spans="1:4">
      <c r="A94" s="1">
        <v>93</v>
      </c>
      <c r="B94" s="1" t="s">
        <v>31740</v>
      </c>
      <c r="C94" s="1" t="s">
        <v>31741</v>
      </c>
      <c r="D94" s="37"/>
    </row>
    <row r="95" spans="1:4">
      <c r="A95" s="1">
        <v>94</v>
      </c>
      <c r="B95" s="1" t="s">
        <v>31742</v>
      </c>
      <c r="C95" s="1" t="s">
        <v>31743</v>
      </c>
      <c r="D95" s="37"/>
    </row>
    <row r="96" spans="1:4">
      <c r="A96" s="1">
        <v>95</v>
      </c>
      <c r="B96" s="1" t="s">
        <v>31744</v>
      </c>
      <c r="C96" s="1" t="s">
        <v>31745</v>
      </c>
      <c r="D96" s="37"/>
    </row>
    <row r="97" spans="1:4">
      <c r="A97" s="1">
        <v>96</v>
      </c>
      <c r="B97" s="1" t="s">
        <v>31746</v>
      </c>
      <c r="C97" s="1" t="s">
        <v>31747</v>
      </c>
      <c r="D97" s="37"/>
    </row>
    <row r="98" spans="1:4">
      <c r="A98" s="1">
        <v>97</v>
      </c>
      <c r="B98" s="1" t="s">
        <v>31748</v>
      </c>
      <c r="C98" s="1" t="s">
        <v>31749</v>
      </c>
      <c r="D98" s="37"/>
    </row>
    <row r="99" spans="1:4">
      <c r="A99" s="1">
        <v>98</v>
      </c>
      <c r="B99" s="1" t="s">
        <v>31750</v>
      </c>
      <c r="C99" s="1" t="s">
        <v>31751</v>
      </c>
      <c r="D99" s="37"/>
    </row>
    <row r="100" spans="1:4">
      <c r="A100" s="1">
        <v>99</v>
      </c>
      <c r="B100" s="1" t="s">
        <v>31752</v>
      </c>
      <c r="C100" s="1" t="s">
        <v>31753</v>
      </c>
      <c r="D100" s="37"/>
    </row>
    <row r="101" spans="1:4">
      <c r="A101" s="1">
        <v>100</v>
      </c>
      <c r="B101" s="1" t="s">
        <v>31754</v>
      </c>
      <c r="C101" s="1" t="s">
        <v>31755</v>
      </c>
      <c r="D101" s="37"/>
    </row>
    <row r="102" spans="1:4">
      <c r="A102" s="1">
        <v>101</v>
      </c>
      <c r="B102" s="1" t="s">
        <v>31756</v>
      </c>
      <c r="C102" s="1" t="s">
        <v>31757</v>
      </c>
      <c r="D102" s="37"/>
    </row>
    <row r="103" spans="1:4">
      <c r="A103" s="1">
        <v>102</v>
      </c>
      <c r="B103" s="1" t="s">
        <v>31758</v>
      </c>
      <c r="C103" s="1" t="s">
        <v>31759</v>
      </c>
      <c r="D103" s="37"/>
    </row>
    <row r="104" spans="1:4">
      <c r="A104" s="1">
        <v>103</v>
      </c>
      <c r="B104" s="1" t="s">
        <v>31760</v>
      </c>
      <c r="C104" s="1" t="s">
        <v>31761</v>
      </c>
      <c r="D104" s="37"/>
    </row>
    <row r="105" spans="1:4">
      <c r="A105" s="1">
        <v>104</v>
      </c>
      <c r="B105" s="1" t="s">
        <v>31762</v>
      </c>
      <c r="C105" s="1" t="s">
        <v>31763</v>
      </c>
      <c r="D105" s="37"/>
    </row>
    <row r="106" spans="1:4">
      <c r="A106" s="1">
        <v>105</v>
      </c>
      <c r="B106" s="1" t="s">
        <v>31764</v>
      </c>
      <c r="C106" s="1" t="s">
        <v>31765</v>
      </c>
      <c r="D106" s="37"/>
    </row>
    <row r="107" spans="1:4">
      <c r="A107" s="1">
        <v>106</v>
      </c>
      <c r="B107" s="1" t="s">
        <v>31766</v>
      </c>
      <c r="C107" s="1" t="s">
        <v>31767</v>
      </c>
      <c r="D107" s="37"/>
    </row>
    <row r="108" spans="1:4">
      <c r="A108" s="1">
        <v>107</v>
      </c>
      <c r="B108" s="1" t="s">
        <v>31768</v>
      </c>
      <c r="C108" s="1" t="s">
        <v>31769</v>
      </c>
      <c r="D108" s="37"/>
    </row>
    <row r="109" spans="1:4">
      <c r="A109" s="1">
        <v>108</v>
      </c>
      <c r="B109" s="1" t="s">
        <v>31770</v>
      </c>
      <c r="C109" s="1" t="s">
        <v>31771</v>
      </c>
      <c r="D109" s="37"/>
    </row>
    <row r="110" spans="1:4">
      <c r="A110" s="1">
        <v>109</v>
      </c>
      <c r="B110" s="1" t="s">
        <v>31772</v>
      </c>
      <c r="C110" s="1" t="s">
        <v>31773</v>
      </c>
      <c r="D110" s="37"/>
    </row>
    <row r="111" spans="1:4">
      <c r="A111" s="1">
        <v>110</v>
      </c>
      <c r="B111" s="1" t="s">
        <v>31774</v>
      </c>
      <c r="C111" s="1" t="s">
        <v>31775</v>
      </c>
      <c r="D111" s="37"/>
    </row>
    <row r="112" spans="1:4">
      <c r="A112" s="1">
        <v>111</v>
      </c>
      <c r="B112" s="1" t="s">
        <v>31776</v>
      </c>
      <c r="C112" s="1" t="s">
        <v>31777</v>
      </c>
      <c r="D112" s="37"/>
    </row>
    <row r="113" spans="1:4">
      <c r="A113" s="1">
        <v>112</v>
      </c>
      <c r="B113" s="1" t="s">
        <v>31778</v>
      </c>
      <c r="C113" s="1" t="s">
        <v>31779</v>
      </c>
      <c r="D113" s="37"/>
    </row>
    <row r="114" spans="1:4">
      <c r="A114" s="1">
        <v>113</v>
      </c>
      <c r="B114" s="1" t="s">
        <v>31780</v>
      </c>
      <c r="C114" s="1" t="s">
        <v>31781</v>
      </c>
      <c r="D114" s="37"/>
    </row>
    <row r="115" spans="1:4">
      <c r="A115" s="1">
        <v>114</v>
      </c>
      <c r="B115" s="1" t="s">
        <v>31782</v>
      </c>
      <c r="C115" s="1" t="s">
        <v>31783</v>
      </c>
      <c r="D115" s="37"/>
    </row>
    <row r="116" spans="1:4">
      <c r="A116" s="1">
        <v>115</v>
      </c>
      <c r="B116" s="1" t="s">
        <v>31784</v>
      </c>
      <c r="C116" s="1" t="s">
        <v>31785</v>
      </c>
      <c r="D116" s="37"/>
    </row>
    <row r="117" spans="1:4">
      <c r="A117" s="1">
        <v>116</v>
      </c>
      <c r="B117" s="1" t="s">
        <v>31786</v>
      </c>
      <c r="C117" s="1" t="s">
        <v>31787</v>
      </c>
      <c r="D117" s="37"/>
    </row>
    <row r="118" spans="1:4">
      <c r="A118" s="1">
        <v>117</v>
      </c>
      <c r="B118" s="1" t="s">
        <v>31788</v>
      </c>
      <c r="C118" s="1" t="s">
        <v>31789</v>
      </c>
      <c r="D118" s="37"/>
    </row>
    <row r="119" spans="1:4">
      <c r="A119" s="1">
        <v>118</v>
      </c>
      <c r="B119" s="1" t="s">
        <v>31790</v>
      </c>
      <c r="C119" s="1" t="s">
        <v>31791</v>
      </c>
      <c r="D119" s="37"/>
    </row>
    <row r="120" spans="1:4">
      <c r="A120" s="1">
        <v>119</v>
      </c>
      <c r="B120" s="1" t="s">
        <v>31792</v>
      </c>
      <c r="C120" s="1" t="s">
        <v>31793</v>
      </c>
      <c r="D120" s="37"/>
    </row>
    <row r="121" spans="1:4">
      <c r="A121" s="1">
        <v>120</v>
      </c>
      <c r="B121" s="1" t="s">
        <v>31794</v>
      </c>
      <c r="C121" s="1" t="s">
        <v>31795</v>
      </c>
      <c r="D121" s="37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34279</v>
      </c>
      <c r="AT1" s="26" t="s">
        <v>31511</v>
      </c>
    </row>
    <row r="2" spans="1:46">
      <c r="A2" s="41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tr">
        <f>D2</f>
        <v>SFG-FRBNRG-BOR-72X33X10</v>
      </c>
      <c r="G2" s="16" t="str">
        <f>E2</f>
        <v>Restonic Hotel Motel Bonnell Regular Border 72X33X10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8" t="s">
        <v>1659</v>
      </c>
      <c r="R2" s="38" t="s">
        <v>1660</v>
      </c>
      <c r="S2" s="38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72X33X10</v>
      </c>
      <c r="Y2" s="30" t="str">
        <f>LEFT(X2,2)</f>
        <v>72</v>
      </c>
      <c r="Z2" s="30" t="str">
        <f>MID(X2,4,2)</f>
        <v>33</v>
      </c>
      <c r="AA2" s="30" t="str">
        <f>RIGHT(X2,2)</f>
        <v>10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2">
        <f>SUM(AH2:AH9)</f>
        <v>151.10759100867537</v>
      </c>
      <c r="AJ2" s="42">
        <f>ROUND(AI2,3)</f>
        <v>151.108</v>
      </c>
      <c r="AK2" s="42">
        <f>AJ2</f>
        <v>151.108</v>
      </c>
      <c r="AL2" s="42">
        <f>+AK2+AQ2</f>
        <v>169.80746389200002</v>
      </c>
      <c r="AM2" s="42">
        <f>+SUM(((AK2*3%*18%)))</f>
        <v>0.81598320000000002</v>
      </c>
      <c r="AN2" s="42">
        <f t="shared" ref="AN2" si="1">+SUM(((AK2*14.33%*53%)))</f>
        <v>11.476501492000002</v>
      </c>
      <c r="AO2" s="42">
        <f t="shared" ref="AO2" si="2">+SUM(((AK2*5.92%*53%)))</f>
        <v>4.7411646080000001</v>
      </c>
      <c r="AP2" s="42">
        <f t="shared" ref="AP2" si="3">+SUM(((AK2*2.08%*53%)))</f>
        <v>1.665814592</v>
      </c>
      <c r="AQ2" s="42">
        <f>SUM(AM2:AP2)</f>
        <v>18.699463892000001</v>
      </c>
      <c r="AR2" s="43">
        <f>ROUNDUP(AL2,0)</f>
        <v>170</v>
      </c>
      <c r="AS2" s="35">
        <f>AK2</f>
        <v>151.108</v>
      </c>
      <c r="AT2" s="31">
        <f>AR2</f>
        <v>170</v>
      </c>
    </row>
    <row r="3" spans="1:46">
      <c r="A3" s="41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SFG-FRBNRG-BOR-72X33X10</v>
      </c>
      <c r="E3" s="16" t="str">
        <f t="shared" si="4"/>
        <v>Restonic Hotel Motel Bonnell Regular Border 72X33X10</v>
      </c>
      <c r="F3" s="16" t="str">
        <f t="shared" si="4"/>
        <v>SFG-FRBNRG-BOR-72X33X10</v>
      </c>
      <c r="G3" s="16" t="str">
        <f t="shared" si="4"/>
        <v>Restonic Hotel Motel Bonnell Regular Border 72X33X10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8" t="s">
        <v>698</v>
      </c>
      <c r="R3" s="38" t="s">
        <v>699</v>
      </c>
      <c r="S3" s="38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72X33X10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10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2"/>
      <c r="AJ3" s="42"/>
      <c r="AK3" s="42"/>
      <c r="AL3" s="42"/>
      <c r="AM3" s="42"/>
      <c r="AN3" s="42"/>
      <c r="AO3" s="42"/>
      <c r="AP3" s="42"/>
      <c r="AQ3" s="42"/>
      <c r="AR3" s="44"/>
      <c r="AS3" s="35">
        <f t="shared" ref="AS3:AS9" si="9">AS2</f>
        <v>151.108</v>
      </c>
      <c r="AT3" s="31">
        <f t="shared" ref="AT3:AT9" si="10">AT2</f>
        <v>170</v>
      </c>
    </row>
    <row r="4" spans="1:46">
      <c r="A4" s="41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SFG-FRBNRG-BOR-72X33X10</v>
      </c>
      <c r="E4" s="16" t="str">
        <f t="shared" si="4"/>
        <v>Restonic Hotel Motel Bonnell Regular Border 72X33X10</v>
      </c>
      <c r="F4" s="16" t="str">
        <f t="shared" si="4"/>
        <v>SFG-FRBNRG-BOR-72X33X10</v>
      </c>
      <c r="G4" s="16" t="str">
        <f t="shared" si="4"/>
        <v>Restonic Hotel Motel Bonnell Regular Border 72X33X10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8" t="s">
        <v>18717</v>
      </c>
      <c r="R4" s="38" t="s">
        <v>34278</v>
      </c>
      <c r="S4" s="38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72X33X10</v>
      </c>
      <c r="Y4" s="30" t="str">
        <f t="shared" si="6"/>
        <v>72</v>
      </c>
      <c r="Z4" s="30" t="str">
        <f t="shared" si="7"/>
        <v>33</v>
      </c>
      <c r="AA4" s="30" t="str">
        <f t="shared" si="8"/>
        <v>10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22.495284269999999</v>
      </c>
      <c r="AH4" s="19">
        <f t="shared" si="0"/>
        <v>121.72198318497</v>
      </c>
      <c r="AI4" s="42"/>
      <c r="AJ4" s="42"/>
      <c r="AK4" s="42"/>
      <c r="AL4" s="42"/>
      <c r="AM4" s="42"/>
      <c r="AN4" s="42"/>
      <c r="AO4" s="42"/>
      <c r="AP4" s="42"/>
      <c r="AQ4" s="42"/>
      <c r="AR4" s="44"/>
      <c r="AS4" s="35">
        <f t="shared" si="9"/>
        <v>151.108</v>
      </c>
      <c r="AT4" s="31">
        <f t="shared" si="10"/>
        <v>170</v>
      </c>
    </row>
    <row r="5" spans="1:46">
      <c r="A5" s="41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SFG-FRBNRG-BOR-72X33X10</v>
      </c>
      <c r="E5" s="16" t="str">
        <f t="shared" si="4"/>
        <v>Restonic Hotel Motel Bonnell Regular Border 72X33X10</v>
      </c>
      <c r="F5" s="16" t="str">
        <f t="shared" si="4"/>
        <v>SFG-FRBNRG-BOR-72X33X10</v>
      </c>
      <c r="G5" s="16" t="str">
        <f t="shared" si="4"/>
        <v>Restonic Hotel Motel Bonnell Regular Border 72X33X10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8" t="s">
        <v>1964</v>
      </c>
      <c r="R5" s="38" t="s">
        <v>1965</v>
      </c>
      <c r="S5" s="38" t="s">
        <v>25</v>
      </c>
      <c r="T5" s="39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72X33X10</v>
      </c>
      <c r="Y5" s="30" t="str">
        <f t="shared" si="6"/>
        <v>72</v>
      </c>
      <c r="Z5" s="30" t="str">
        <f t="shared" si="7"/>
        <v>33</v>
      </c>
      <c r="AA5" s="30" t="str">
        <f t="shared" si="8"/>
        <v>10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42"/>
      <c r="AJ5" s="42"/>
      <c r="AK5" s="42"/>
      <c r="AL5" s="42"/>
      <c r="AM5" s="42"/>
      <c r="AN5" s="42"/>
      <c r="AO5" s="42"/>
      <c r="AP5" s="42"/>
      <c r="AQ5" s="42"/>
      <c r="AR5" s="44"/>
      <c r="AS5" s="35">
        <f t="shared" si="9"/>
        <v>151.108</v>
      </c>
      <c r="AT5" s="31">
        <f t="shared" si="10"/>
        <v>170</v>
      </c>
    </row>
    <row r="6" spans="1:46">
      <c r="A6" s="41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SFG-FRBNRG-BOR-72X33X10</v>
      </c>
      <c r="E6" s="16" t="str">
        <f t="shared" si="4"/>
        <v>Restonic Hotel Motel Bonnell Regular Border 72X33X10</v>
      </c>
      <c r="F6" s="16" t="str">
        <f t="shared" si="4"/>
        <v>SFG-FRBNRG-BOR-72X33X10</v>
      </c>
      <c r="G6" s="16" t="str">
        <f t="shared" si="4"/>
        <v>Restonic Hotel Motel Bonnell Regular Border 72X33X10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8" t="s">
        <v>459</v>
      </c>
      <c r="R6" s="38" t="s">
        <v>460</v>
      </c>
      <c r="S6" s="38" t="s">
        <v>25</v>
      </c>
      <c r="T6" s="39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72X33X10</v>
      </c>
      <c r="Y6" s="30" t="str">
        <f t="shared" si="6"/>
        <v>72</v>
      </c>
      <c r="Z6" s="30" t="str">
        <f t="shared" si="7"/>
        <v>33</v>
      </c>
      <c r="AA6" s="30" t="str">
        <f t="shared" si="8"/>
        <v>10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2"/>
      <c r="AJ6" s="42"/>
      <c r="AK6" s="42"/>
      <c r="AL6" s="42"/>
      <c r="AM6" s="42"/>
      <c r="AN6" s="42"/>
      <c r="AO6" s="42"/>
      <c r="AP6" s="42"/>
      <c r="AQ6" s="42"/>
      <c r="AR6" s="44"/>
      <c r="AS6" s="35">
        <f t="shared" si="9"/>
        <v>151.108</v>
      </c>
      <c r="AT6" s="31">
        <f t="shared" si="10"/>
        <v>170</v>
      </c>
    </row>
    <row r="7" spans="1:46">
      <c r="A7" s="41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SFG-FRBNRG-BOR-72X33X10</v>
      </c>
      <c r="E7" s="16" t="str">
        <f t="shared" si="4"/>
        <v>Restonic Hotel Motel Bonnell Regular Border 72X33X10</v>
      </c>
      <c r="F7" s="16" t="str">
        <f t="shared" si="4"/>
        <v>SFG-FRBNRG-BOR-72X33X10</v>
      </c>
      <c r="G7" s="16" t="str">
        <f t="shared" si="4"/>
        <v>Restonic Hotel Motel Bonnell Regular Border 72X33X10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8" t="s">
        <v>2232</v>
      </c>
      <c r="R7" s="38" t="s">
        <v>2233</v>
      </c>
      <c r="S7" s="38" t="s">
        <v>25</v>
      </c>
      <c r="T7" s="39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72X33X10</v>
      </c>
      <c r="Y7" s="30" t="str">
        <f t="shared" si="6"/>
        <v>72</v>
      </c>
      <c r="Z7" s="30" t="str">
        <f t="shared" si="7"/>
        <v>33</v>
      </c>
      <c r="AA7" s="30" t="str">
        <f t="shared" si="8"/>
        <v>10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2"/>
      <c r="AJ7" s="42"/>
      <c r="AK7" s="42"/>
      <c r="AL7" s="42"/>
      <c r="AM7" s="42"/>
      <c r="AN7" s="42"/>
      <c r="AO7" s="42"/>
      <c r="AP7" s="42"/>
      <c r="AQ7" s="42"/>
      <c r="AR7" s="44"/>
      <c r="AS7" s="35">
        <f t="shared" si="9"/>
        <v>151.108</v>
      </c>
      <c r="AT7" s="31">
        <f t="shared" si="10"/>
        <v>170</v>
      </c>
    </row>
    <row r="8" spans="1:46">
      <c r="A8" s="41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SFG-FRBNRG-BOR-72X33X10</v>
      </c>
      <c r="E8" s="16" t="str">
        <f t="shared" si="4"/>
        <v>Restonic Hotel Motel Bonnell Regular Border 72X33X10</v>
      </c>
      <c r="F8" s="16" t="str">
        <f t="shared" si="4"/>
        <v>SFG-FRBNRG-BOR-72X33X10</v>
      </c>
      <c r="G8" s="16" t="str">
        <f t="shared" si="4"/>
        <v>Restonic Hotel Motel Bonnell Regular Border 72X33X10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8" t="s">
        <v>18738</v>
      </c>
      <c r="R8" s="38" t="s">
        <v>34277</v>
      </c>
      <c r="S8" s="38" t="s">
        <v>192</v>
      </c>
      <c r="T8" s="39">
        <v>1.1599999999999999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72X33X10</v>
      </c>
      <c r="Y8" s="30" t="str">
        <f t="shared" si="6"/>
        <v>72</v>
      </c>
      <c r="Z8" s="30" t="str">
        <f t="shared" si="7"/>
        <v>33</v>
      </c>
      <c r="AA8" s="30" t="str">
        <f t="shared" si="8"/>
        <v>10</v>
      </c>
      <c r="AB8" s="19" t="str">
        <f t="shared" si="11"/>
        <v>72</v>
      </c>
      <c r="AC8" s="19" t="str">
        <f t="shared" si="11"/>
        <v>33</v>
      </c>
      <c r="AF8" s="21">
        <f t="shared" si="12"/>
        <v>1.1599999999999999</v>
      </c>
      <c r="AG8" s="25">
        <f>VLOOKUP(Q8,'SFG-RM'!A:B,2,0)</f>
        <v>9.3094552894011979</v>
      </c>
      <c r="AH8" s="19">
        <f t="shared" si="0"/>
        <v>10.798968135705389</v>
      </c>
      <c r="AI8" s="42"/>
      <c r="AJ8" s="42"/>
      <c r="AK8" s="42"/>
      <c r="AL8" s="42"/>
      <c r="AM8" s="42"/>
      <c r="AN8" s="42"/>
      <c r="AO8" s="42"/>
      <c r="AP8" s="42"/>
      <c r="AQ8" s="42"/>
      <c r="AR8" s="44"/>
      <c r="AS8" s="35">
        <f t="shared" si="9"/>
        <v>151.108</v>
      </c>
      <c r="AT8" s="31">
        <f t="shared" si="10"/>
        <v>170</v>
      </c>
    </row>
    <row r="9" spans="1:46">
      <c r="A9" s="41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SFG-FRBNRG-BOR-72X33X10</v>
      </c>
      <c r="E9" s="16" t="str">
        <f t="shared" si="4"/>
        <v>Restonic Hotel Motel Bonnell Regular Border 72X33X10</v>
      </c>
      <c r="F9" s="16" t="str">
        <f t="shared" si="4"/>
        <v>SFG-FRBNRG-BOR-72X33X10</v>
      </c>
      <c r="G9" s="16" t="str">
        <f t="shared" si="4"/>
        <v>Restonic Hotel Motel Bonnell Regular Border 72X33X10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8" t="s">
        <v>1479</v>
      </c>
      <c r="R9" s="38" t="s">
        <v>1480</v>
      </c>
      <c r="S9" s="38" t="s">
        <v>165</v>
      </c>
      <c r="T9" s="39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72X33X10</v>
      </c>
      <c r="Y9" s="30" t="str">
        <f t="shared" si="6"/>
        <v>72</v>
      </c>
      <c r="Z9" s="30" t="str">
        <f t="shared" si="7"/>
        <v>33</v>
      </c>
      <c r="AA9" s="30" t="str">
        <f t="shared" si="8"/>
        <v>10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2"/>
      <c r="AJ9" s="42"/>
      <c r="AK9" s="42"/>
      <c r="AL9" s="42"/>
      <c r="AM9" s="42"/>
      <c r="AN9" s="42"/>
      <c r="AO9" s="42"/>
      <c r="AP9" s="42"/>
      <c r="AQ9" s="42"/>
      <c r="AR9" s="44"/>
      <c r="AS9" s="35">
        <f t="shared" si="9"/>
        <v>151.108</v>
      </c>
      <c r="AT9" s="31">
        <f t="shared" si="10"/>
        <v>170</v>
      </c>
    </row>
    <row r="11" spans="1:46">
      <c r="A11" s="41">
        <v>1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tr">
        <f>D11</f>
        <v>SFG-FRBNRG-BOR-72X39X10</v>
      </c>
      <c r="G11" s="16" t="str">
        <f>E11</f>
        <v>Restonic Hotel Motel Bonnell Regular Border 72X39X10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8" t="s">
        <v>1659</v>
      </c>
      <c r="R11" s="38" t="s">
        <v>1660</v>
      </c>
      <c r="S11" s="38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72X39X10</v>
      </c>
      <c r="Y11" s="30" t="str">
        <f>LEFT(X11,2)</f>
        <v>72</v>
      </c>
      <c r="Z11" s="30" t="str">
        <f>MID(X11,4,2)</f>
        <v>39</v>
      </c>
      <c r="AA11" s="30" t="str">
        <f>RIGHT(X11,2)</f>
        <v>10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2">
        <f>SUM(AH11:AH18)</f>
        <v>157.94615742675538</v>
      </c>
      <c r="AJ11" s="42">
        <f>ROUND(AI11,3)</f>
        <v>157.946</v>
      </c>
      <c r="AK11" s="42">
        <f>AJ11</f>
        <v>157.946</v>
      </c>
      <c r="AL11" s="42">
        <f>+AK11+AQ11</f>
        <v>177.49165955399999</v>
      </c>
      <c r="AM11" s="42">
        <f>+SUM(((AK11*3%*18%)))</f>
        <v>0.8529083999999999</v>
      </c>
      <c r="AN11" s="42">
        <f t="shared" ref="AN11" si="14">+SUM(((AK11*14.33%*53%)))</f>
        <v>11.995840754000001</v>
      </c>
      <c r="AO11" s="42">
        <f t="shared" ref="AO11" si="15">+SUM(((AK11*5.92%*53%)))</f>
        <v>4.955713696000001</v>
      </c>
      <c r="AP11" s="42">
        <f t="shared" ref="AP11" si="16">+SUM(((AK11*2.08%*53%)))</f>
        <v>1.7411967039999998</v>
      </c>
      <c r="AQ11" s="42">
        <f>SUM(AM11:AP11)</f>
        <v>19.545659554000004</v>
      </c>
      <c r="AR11" s="43">
        <f>ROUNDUP(AL11,0)</f>
        <v>178</v>
      </c>
      <c r="AS11" s="40">
        <f>AK11</f>
        <v>157.946</v>
      </c>
      <c r="AT11" s="31">
        <f>AR11</f>
        <v>178</v>
      </c>
    </row>
    <row r="12" spans="1:46">
      <c r="A12" s="41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SFG-FRBNRG-BOR-72X39X10</v>
      </c>
      <c r="E12" s="16" t="str">
        <f t="shared" si="17"/>
        <v>Restonic Hotel Motel Bonnell Regular Border 72X39X10</v>
      </c>
      <c r="F12" s="16" t="str">
        <f t="shared" si="17"/>
        <v>SFG-FRBNRG-BOR-72X39X10</v>
      </c>
      <c r="G12" s="16" t="str">
        <f t="shared" si="17"/>
        <v>Restonic Hotel Motel Bonnell Regular Border 72X39X10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8" t="s">
        <v>698</v>
      </c>
      <c r="R12" s="38" t="s">
        <v>699</v>
      </c>
      <c r="S12" s="38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72X39X10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10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2"/>
      <c r="AJ12" s="42"/>
      <c r="AK12" s="42"/>
      <c r="AL12" s="42"/>
      <c r="AM12" s="42"/>
      <c r="AN12" s="42"/>
      <c r="AO12" s="42"/>
      <c r="AP12" s="42"/>
      <c r="AQ12" s="42"/>
      <c r="AR12" s="44"/>
      <c r="AS12" s="40">
        <f t="shared" ref="AS12:AT18" si="22">AS11</f>
        <v>157.946</v>
      </c>
      <c r="AT12" s="31">
        <f t="shared" si="22"/>
        <v>178</v>
      </c>
    </row>
    <row r="13" spans="1:46">
      <c r="A13" s="41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SFG-FRBNRG-BOR-72X39X10</v>
      </c>
      <c r="E13" s="16" t="str">
        <f t="shared" si="23"/>
        <v>Restonic Hotel Motel Bonnell Regular Border 72X39X10</v>
      </c>
      <c r="F13" s="16" t="str">
        <f t="shared" si="23"/>
        <v>SFG-FRBNRG-BOR-72X39X10</v>
      </c>
      <c r="G13" s="16" t="str">
        <f t="shared" si="23"/>
        <v>Restonic Hotel Motel Bonnell Regular Border 72X39X10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8" t="s">
        <v>18717</v>
      </c>
      <c r="R13" s="38" t="s">
        <v>34278</v>
      </c>
      <c r="S13" s="38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72X39X10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10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22.495284269999999</v>
      </c>
      <c r="AH13" s="19">
        <f t="shared" si="13"/>
        <v>128.56054960304999</v>
      </c>
      <c r="AI13" s="42"/>
      <c r="AJ13" s="42"/>
      <c r="AK13" s="42"/>
      <c r="AL13" s="42"/>
      <c r="AM13" s="42"/>
      <c r="AN13" s="42"/>
      <c r="AO13" s="42"/>
      <c r="AP13" s="42"/>
      <c r="AQ13" s="42"/>
      <c r="AR13" s="44"/>
      <c r="AS13" s="40">
        <f t="shared" si="22"/>
        <v>157.946</v>
      </c>
      <c r="AT13" s="31">
        <f t="shared" si="22"/>
        <v>178</v>
      </c>
    </row>
    <row r="14" spans="1:46">
      <c r="A14" s="41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SFG-FRBNRG-BOR-72X39X10</v>
      </c>
      <c r="E14" s="16" t="str">
        <f t="shared" si="26"/>
        <v>Restonic Hotel Motel Bonnell Regular Border 72X39X10</v>
      </c>
      <c r="F14" s="16" t="str">
        <f t="shared" si="26"/>
        <v>SFG-FRBNRG-BOR-72X39X10</v>
      </c>
      <c r="G14" s="16" t="str">
        <f t="shared" si="26"/>
        <v>Restonic Hotel Motel Bonnell Regular Border 72X39X10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8" t="s">
        <v>1964</v>
      </c>
      <c r="R14" s="38" t="s">
        <v>1965</v>
      </c>
      <c r="S14" s="38" t="s">
        <v>25</v>
      </c>
      <c r="T14" s="39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72X39X10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10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5.9957000000000003</v>
      </c>
      <c r="AH14" s="19">
        <f t="shared" si="13"/>
        <v>5.9957000000000003</v>
      </c>
      <c r="AI14" s="42"/>
      <c r="AJ14" s="42"/>
      <c r="AK14" s="42"/>
      <c r="AL14" s="42"/>
      <c r="AM14" s="42"/>
      <c r="AN14" s="42"/>
      <c r="AO14" s="42"/>
      <c r="AP14" s="42"/>
      <c r="AQ14" s="42"/>
      <c r="AR14" s="44"/>
      <c r="AS14" s="40">
        <f t="shared" si="22"/>
        <v>157.946</v>
      </c>
      <c r="AT14" s="31">
        <f t="shared" si="22"/>
        <v>178</v>
      </c>
    </row>
    <row r="15" spans="1:46">
      <c r="A15" s="41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SFG-FRBNRG-BOR-72X39X10</v>
      </c>
      <c r="E15" s="16" t="str">
        <f t="shared" si="28"/>
        <v>Restonic Hotel Motel Bonnell Regular Border 72X39X10</v>
      </c>
      <c r="F15" s="16" t="str">
        <f t="shared" si="28"/>
        <v>SFG-FRBNRG-BOR-72X39X10</v>
      </c>
      <c r="G15" s="16" t="str">
        <f t="shared" si="28"/>
        <v>Restonic Hotel Motel Bonnell Regular Border 72X39X10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8" t="s">
        <v>459</v>
      </c>
      <c r="R15" s="38" t="s">
        <v>460</v>
      </c>
      <c r="S15" s="38" t="s">
        <v>25</v>
      </c>
      <c r="T15" s="39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72X39X10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10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2"/>
      <c r="AJ15" s="42"/>
      <c r="AK15" s="42"/>
      <c r="AL15" s="42"/>
      <c r="AM15" s="42"/>
      <c r="AN15" s="42"/>
      <c r="AO15" s="42"/>
      <c r="AP15" s="42"/>
      <c r="AQ15" s="42"/>
      <c r="AR15" s="44"/>
      <c r="AS15" s="40">
        <f t="shared" si="22"/>
        <v>157.946</v>
      </c>
      <c r="AT15" s="31">
        <f t="shared" si="22"/>
        <v>178</v>
      </c>
    </row>
    <row r="16" spans="1:46">
      <c r="A16" s="41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SFG-FRBNRG-BOR-72X39X10</v>
      </c>
      <c r="E16" s="16" t="str">
        <f t="shared" si="30"/>
        <v>Restonic Hotel Motel Bonnell Regular Border 72X39X10</v>
      </c>
      <c r="F16" s="16" t="str">
        <f t="shared" si="30"/>
        <v>SFG-FRBNRG-BOR-72X39X10</v>
      </c>
      <c r="G16" s="16" t="str">
        <f t="shared" si="30"/>
        <v>Restonic Hotel Motel Bonnell Regular Border 72X39X10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8" t="s">
        <v>2232</v>
      </c>
      <c r="R16" s="38" t="s">
        <v>2233</v>
      </c>
      <c r="S16" s="38" t="s">
        <v>25</v>
      </c>
      <c r="T16" s="39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72X39X10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10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2"/>
      <c r="AJ16" s="42"/>
      <c r="AK16" s="42"/>
      <c r="AL16" s="42"/>
      <c r="AM16" s="42"/>
      <c r="AN16" s="42"/>
      <c r="AO16" s="42"/>
      <c r="AP16" s="42"/>
      <c r="AQ16" s="42"/>
      <c r="AR16" s="44"/>
      <c r="AS16" s="40">
        <f t="shared" si="22"/>
        <v>157.946</v>
      </c>
      <c r="AT16" s="31">
        <f t="shared" si="22"/>
        <v>178</v>
      </c>
    </row>
    <row r="17" spans="1:46">
      <c r="A17" s="41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SFG-FRBNRG-BOR-72X39X10</v>
      </c>
      <c r="E17" s="16" t="str">
        <f t="shared" si="32"/>
        <v>Restonic Hotel Motel Bonnell Regular Border 72X39X10</v>
      </c>
      <c r="F17" s="16" t="str">
        <f t="shared" si="32"/>
        <v>SFG-FRBNRG-BOR-72X39X10</v>
      </c>
      <c r="G17" s="16" t="str">
        <f t="shared" si="32"/>
        <v>Restonic Hotel Motel Bonnell Regular Border 72X39X10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8" t="s">
        <v>18738</v>
      </c>
      <c r="R17" s="38" t="s">
        <v>34277</v>
      </c>
      <c r="S17" s="38" t="s">
        <v>192</v>
      </c>
      <c r="T17" s="39">
        <v>1.1599999999999999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72X39X10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10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1.1599999999999999</v>
      </c>
      <c r="AG17" s="25">
        <f>VLOOKUP(Q17,'SFG-RM'!A:B,2,0)</f>
        <v>9.3094552894011979</v>
      </c>
      <c r="AH17" s="19">
        <f t="shared" si="13"/>
        <v>10.798968135705389</v>
      </c>
      <c r="AI17" s="42"/>
      <c r="AJ17" s="42"/>
      <c r="AK17" s="42"/>
      <c r="AL17" s="42"/>
      <c r="AM17" s="42"/>
      <c r="AN17" s="42"/>
      <c r="AO17" s="42"/>
      <c r="AP17" s="42"/>
      <c r="AQ17" s="42"/>
      <c r="AR17" s="44"/>
      <c r="AS17" s="40">
        <f t="shared" si="22"/>
        <v>157.946</v>
      </c>
      <c r="AT17" s="31">
        <f t="shared" si="22"/>
        <v>178</v>
      </c>
    </row>
    <row r="18" spans="1:46">
      <c r="A18" s="41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SFG-FRBNRG-BOR-72X39X10</v>
      </c>
      <c r="E18" s="16" t="str">
        <f t="shared" si="34"/>
        <v>Restonic Hotel Motel Bonnell Regular Border 72X39X10</v>
      </c>
      <c r="F18" s="16" t="str">
        <f t="shared" si="34"/>
        <v>SFG-FRBNRG-BOR-72X39X10</v>
      </c>
      <c r="G18" s="16" t="str">
        <f t="shared" si="34"/>
        <v>Restonic Hotel Motel Bonnell Regular Border 72X39X10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8" t="s">
        <v>1479</v>
      </c>
      <c r="R18" s="38" t="s">
        <v>1480</v>
      </c>
      <c r="S18" s="38" t="s">
        <v>165</v>
      </c>
      <c r="T18" s="39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72X39X10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10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2"/>
      <c r="AJ18" s="42"/>
      <c r="AK18" s="42"/>
      <c r="AL18" s="42"/>
      <c r="AM18" s="42"/>
      <c r="AN18" s="42"/>
      <c r="AO18" s="42"/>
      <c r="AP18" s="42"/>
      <c r="AQ18" s="42"/>
      <c r="AR18" s="44"/>
      <c r="AS18" s="40">
        <f t="shared" si="22"/>
        <v>157.946</v>
      </c>
      <c r="AT18" s="31">
        <f t="shared" si="22"/>
        <v>178</v>
      </c>
    </row>
    <row r="20" spans="1:46">
      <c r="A20" s="41">
        <v>1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tr">
        <f>D20</f>
        <v>SFG-FRBNRG-BOR-72X45X10</v>
      </c>
      <c r="G20" s="16" t="str">
        <f>E20</f>
        <v>Restonic Hotel Motel Bonnell Regular Border 72X45X10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8" t="s">
        <v>1659</v>
      </c>
      <c r="R20" s="38" t="s">
        <v>1660</v>
      </c>
      <c r="S20" s="38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72X45X10</v>
      </c>
      <c r="Y20" s="30" t="str">
        <f>LEFT(X20,2)</f>
        <v>72</v>
      </c>
      <c r="Z20" s="30" t="str">
        <f>MID(X20,4,2)</f>
        <v>45</v>
      </c>
      <c r="AA20" s="30" t="str">
        <f>RIGHT(X20,2)</f>
        <v>10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2">
        <f>SUM(AH20:AH27)</f>
        <v>164.80721912910539</v>
      </c>
      <c r="AJ20" s="42">
        <f>ROUND(AI20,3)</f>
        <v>164.80699999999999</v>
      </c>
      <c r="AK20" s="42">
        <f>AJ20</f>
        <v>164.80699999999999</v>
      </c>
      <c r="AL20" s="42">
        <f>+AK20+AQ20</f>
        <v>185.20170144299999</v>
      </c>
      <c r="AM20" s="42">
        <f>+SUM(((AK20*3%*18%)))</f>
        <v>0.8899577999999998</v>
      </c>
      <c r="AN20" s="42">
        <f t="shared" ref="AN20" si="37">+SUM(((AK20*14.33%*53%)))</f>
        <v>12.516926843</v>
      </c>
      <c r="AO20" s="42">
        <f t="shared" ref="AO20" si="38">+SUM(((AK20*5.92%*53%)))</f>
        <v>5.170984432</v>
      </c>
      <c r="AP20" s="42">
        <f t="shared" ref="AP20" si="39">+SUM(((AK20*2.08%*53%)))</f>
        <v>1.8168323679999998</v>
      </c>
      <c r="AQ20" s="42">
        <f>SUM(AM20:AP20)</f>
        <v>20.394701442999999</v>
      </c>
      <c r="AR20" s="43">
        <f>ROUNDUP(AL20,0)</f>
        <v>186</v>
      </c>
      <c r="AS20" s="40">
        <f>AK20</f>
        <v>164.80699999999999</v>
      </c>
      <c r="AT20" s="31">
        <f>AR20</f>
        <v>186</v>
      </c>
    </row>
    <row r="21" spans="1:46">
      <c r="A21" s="41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SFG-FRBNRG-BOR-72X45X10</v>
      </c>
      <c r="E21" s="16" t="str">
        <f t="shared" si="40"/>
        <v>Restonic Hotel Motel Bonnell Regular Border 72X45X10</v>
      </c>
      <c r="F21" s="16" t="str">
        <f t="shared" si="40"/>
        <v>SFG-FRBNRG-BOR-72X45X10</v>
      </c>
      <c r="G21" s="16" t="str">
        <f t="shared" si="40"/>
        <v>Restonic Hotel Motel Bonnell Regular Border 72X45X10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8" t="s">
        <v>698</v>
      </c>
      <c r="R21" s="38" t="s">
        <v>699</v>
      </c>
      <c r="S21" s="38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72X45X10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10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2"/>
      <c r="AJ21" s="42"/>
      <c r="AK21" s="42"/>
      <c r="AL21" s="42"/>
      <c r="AM21" s="42"/>
      <c r="AN21" s="42"/>
      <c r="AO21" s="42"/>
      <c r="AP21" s="42"/>
      <c r="AQ21" s="42"/>
      <c r="AR21" s="44"/>
      <c r="AS21" s="40">
        <f t="shared" ref="AS21:AT27" si="45">AS20</f>
        <v>164.80699999999999</v>
      </c>
      <c r="AT21" s="31">
        <f t="shared" si="45"/>
        <v>186</v>
      </c>
    </row>
    <row r="22" spans="1:46">
      <c r="A22" s="41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SFG-FRBNRG-BOR-72X45X10</v>
      </c>
      <c r="E22" s="16" t="str">
        <f t="shared" si="46"/>
        <v>Restonic Hotel Motel Bonnell Regular Border 72X45X10</v>
      </c>
      <c r="F22" s="16" t="str">
        <f t="shared" si="46"/>
        <v>SFG-FRBNRG-BOR-72X45X10</v>
      </c>
      <c r="G22" s="16" t="str">
        <f t="shared" si="46"/>
        <v>Restonic Hotel Motel Bonnell Regular Border 72X45X10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8" t="s">
        <v>18717</v>
      </c>
      <c r="R22" s="38" t="s">
        <v>34278</v>
      </c>
      <c r="S22" s="38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72X45X10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10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22.495284269999999</v>
      </c>
      <c r="AH22" s="19">
        <f t="shared" si="36"/>
        <v>135.42161130540001</v>
      </c>
      <c r="AI22" s="42"/>
      <c r="AJ22" s="42"/>
      <c r="AK22" s="42"/>
      <c r="AL22" s="42"/>
      <c r="AM22" s="42"/>
      <c r="AN22" s="42"/>
      <c r="AO22" s="42"/>
      <c r="AP22" s="42"/>
      <c r="AQ22" s="42"/>
      <c r="AR22" s="44"/>
      <c r="AS22" s="40">
        <f t="shared" si="45"/>
        <v>164.80699999999999</v>
      </c>
      <c r="AT22" s="31">
        <f t="shared" si="45"/>
        <v>186</v>
      </c>
    </row>
    <row r="23" spans="1:46">
      <c r="A23" s="41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SFG-FRBNRG-BOR-72X45X10</v>
      </c>
      <c r="E23" s="16" t="str">
        <f t="shared" si="49"/>
        <v>Restonic Hotel Motel Bonnell Regular Border 72X45X10</v>
      </c>
      <c r="F23" s="16" t="str">
        <f t="shared" si="49"/>
        <v>SFG-FRBNRG-BOR-72X45X10</v>
      </c>
      <c r="G23" s="16" t="str">
        <f t="shared" si="49"/>
        <v>Restonic Hotel Motel Bonnell Regular Border 72X45X10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8" t="s">
        <v>1964</v>
      </c>
      <c r="R23" s="38" t="s">
        <v>1965</v>
      </c>
      <c r="S23" s="38" t="s">
        <v>25</v>
      </c>
      <c r="T23" s="39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72X45X10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10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5.9957000000000003</v>
      </c>
      <c r="AH23" s="19">
        <f t="shared" si="36"/>
        <v>5.9957000000000003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4"/>
      <c r="AS23" s="40">
        <f t="shared" si="45"/>
        <v>164.80699999999999</v>
      </c>
      <c r="AT23" s="31">
        <f t="shared" si="45"/>
        <v>186</v>
      </c>
    </row>
    <row r="24" spans="1:46">
      <c r="A24" s="41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SFG-FRBNRG-BOR-72X45X10</v>
      </c>
      <c r="E24" s="16" t="str">
        <f t="shared" si="51"/>
        <v>Restonic Hotel Motel Bonnell Regular Border 72X45X10</v>
      </c>
      <c r="F24" s="16" t="str">
        <f t="shared" si="51"/>
        <v>SFG-FRBNRG-BOR-72X45X10</v>
      </c>
      <c r="G24" s="16" t="str">
        <f t="shared" si="51"/>
        <v>Restonic Hotel Motel Bonnell Regular Border 72X45X10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8" t="s">
        <v>459</v>
      </c>
      <c r="R24" s="38" t="s">
        <v>460</v>
      </c>
      <c r="S24" s="38" t="s">
        <v>25</v>
      </c>
      <c r="T24" s="39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72X45X10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10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4"/>
      <c r="AS24" s="40">
        <f t="shared" si="45"/>
        <v>164.80699999999999</v>
      </c>
      <c r="AT24" s="31">
        <f t="shared" si="45"/>
        <v>186</v>
      </c>
    </row>
    <row r="25" spans="1:46">
      <c r="A25" s="41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SFG-FRBNRG-BOR-72X45X10</v>
      </c>
      <c r="E25" s="16" t="str">
        <f t="shared" si="53"/>
        <v>Restonic Hotel Motel Bonnell Regular Border 72X45X10</v>
      </c>
      <c r="F25" s="16" t="str">
        <f t="shared" si="53"/>
        <v>SFG-FRBNRG-BOR-72X45X10</v>
      </c>
      <c r="G25" s="16" t="str">
        <f t="shared" si="53"/>
        <v>Restonic Hotel Motel Bonnell Regular Border 72X45X10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8" t="s">
        <v>2232</v>
      </c>
      <c r="R25" s="38" t="s">
        <v>2233</v>
      </c>
      <c r="S25" s="38" t="s">
        <v>25</v>
      </c>
      <c r="T25" s="39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72X45X10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10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4"/>
      <c r="AS25" s="40">
        <f t="shared" si="45"/>
        <v>164.80699999999999</v>
      </c>
      <c r="AT25" s="31">
        <f t="shared" si="45"/>
        <v>186</v>
      </c>
    </row>
    <row r="26" spans="1:46">
      <c r="A26" s="41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SFG-FRBNRG-BOR-72X45X10</v>
      </c>
      <c r="E26" s="16" t="str">
        <f t="shared" si="55"/>
        <v>Restonic Hotel Motel Bonnell Regular Border 72X45X10</v>
      </c>
      <c r="F26" s="16" t="str">
        <f t="shared" si="55"/>
        <v>SFG-FRBNRG-BOR-72X45X10</v>
      </c>
      <c r="G26" s="16" t="str">
        <f t="shared" si="55"/>
        <v>Restonic Hotel Motel Bonnell Regular Border 72X45X10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8" t="s">
        <v>18738</v>
      </c>
      <c r="R26" s="38" t="s">
        <v>34277</v>
      </c>
      <c r="S26" s="38" t="s">
        <v>192</v>
      </c>
      <c r="T26" s="39">
        <v>1.1599999999999999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72X45X10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10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1.1599999999999999</v>
      </c>
      <c r="AG26" s="25">
        <f>VLOOKUP(Q26,'SFG-RM'!A:B,2,0)</f>
        <v>9.3094552894011979</v>
      </c>
      <c r="AH26" s="19">
        <f t="shared" si="36"/>
        <v>10.798968135705389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4"/>
      <c r="AS26" s="40">
        <f t="shared" si="45"/>
        <v>164.80699999999999</v>
      </c>
      <c r="AT26" s="31">
        <f t="shared" si="45"/>
        <v>186</v>
      </c>
    </row>
    <row r="27" spans="1:46">
      <c r="A27" s="41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SFG-FRBNRG-BOR-72X45X10</v>
      </c>
      <c r="E27" s="16" t="str">
        <f t="shared" si="57"/>
        <v>Restonic Hotel Motel Bonnell Regular Border 72X45X10</v>
      </c>
      <c r="F27" s="16" t="str">
        <f t="shared" si="57"/>
        <v>SFG-FRBNRG-BOR-72X45X10</v>
      </c>
      <c r="G27" s="16" t="str">
        <f t="shared" si="57"/>
        <v>Restonic Hotel Motel Bonnell Regular Border 72X45X10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8" t="s">
        <v>1479</v>
      </c>
      <c r="R27" s="38" t="s">
        <v>1480</v>
      </c>
      <c r="S27" s="38" t="s">
        <v>165</v>
      </c>
      <c r="T27" s="39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72X45X10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10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4"/>
      <c r="AS27" s="40">
        <f t="shared" si="45"/>
        <v>164.80699999999999</v>
      </c>
      <c r="AT27" s="31">
        <f t="shared" si="45"/>
        <v>186</v>
      </c>
    </row>
    <row r="29" spans="1:46">
      <c r="A29" s="41">
        <v>1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tr">
        <f>D29</f>
        <v>SFG-FRBNRG-BOR-72X51X10</v>
      </c>
      <c r="G29" s="16" t="str">
        <f>E29</f>
        <v>Restonic Hotel Motel Bonnell Regular Border 72X51X10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8" t="s">
        <v>1659</v>
      </c>
      <c r="R29" s="38" t="s">
        <v>1660</v>
      </c>
      <c r="S29" s="38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72X51X10</v>
      </c>
      <c r="Y29" s="30" t="str">
        <f>LEFT(X29,2)</f>
        <v>72</v>
      </c>
      <c r="Z29" s="30" t="str">
        <f>MID(X29,4,2)</f>
        <v>51</v>
      </c>
      <c r="AA29" s="30" t="str">
        <f>RIGHT(X29,2)</f>
        <v>10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2">
        <f>SUM(AH29:AH36)</f>
        <v>171.66828083145538</v>
      </c>
      <c r="AJ29" s="42">
        <f>ROUND(AI29,3)</f>
        <v>171.66800000000001</v>
      </c>
      <c r="AK29" s="42">
        <f>AJ29</f>
        <v>171.66800000000001</v>
      </c>
      <c r="AL29" s="42">
        <f>+AK29+AQ29</f>
        <v>192.91174333200001</v>
      </c>
      <c r="AM29" s="42">
        <f>+SUM(((AK29*3%*18%)))</f>
        <v>0.92700719999999992</v>
      </c>
      <c r="AN29" s="42">
        <f t="shared" ref="AN29" si="60">+SUM(((AK29*14.33%*53%)))</f>
        <v>13.038012932000003</v>
      </c>
      <c r="AO29" s="42">
        <f t="shared" ref="AO29" si="61">+SUM(((AK29*5.92%*53%)))</f>
        <v>5.3862551680000008</v>
      </c>
      <c r="AP29" s="42">
        <f t="shared" ref="AP29" si="62">+SUM(((AK29*2.08%*53%)))</f>
        <v>1.892468032</v>
      </c>
      <c r="AQ29" s="42">
        <f>SUM(AM29:AP29)</f>
        <v>21.243743332000005</v>
      </c>
      <c r="AR29" s="43">
        <f>ROUNDUP(AL29,0)</f>
        <v>193</v>
      </c>
      <c r="AS29" s="40">
        <f>AK29</f>
        <v>171.66800000000001</v>
      </c>
      <c r="AT29" s="31">
        <f>AR29</f>
        <v>193</v>
      </c>
    </row>
    <row r="30" spans="1:46">
      <c r="A30" s="41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SFG-FRBNRG-BOR-72X51X10</v>
      </c>
      <c r="E30" s="16" t="str">
        <f t="shared" si="63"/>
        <v>Restonic Hotel Motel Bonnell Regular Border 72X51X10</v>
      </c>
      <c r="F30" s="16" t="str">
        <f t="shared" si="63"/>
        <v>SFG-FRBNRG-BOR-72X51X10</v>
      </c>
      <c r="G30" s="16" t="str">
        <f t="shared" si="63"/>
        <v>Restonic Hotel Motel Bonnell Regular Border 72X51X10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8" t="s">
        <v>698</v>
      </c>
      <c r="R30" s="38" t="s">
        <v>699</v>
      </c>
      <c r="S30" s="38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72X51X10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10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4"/>
      <c r="AS30" s="40">
        <f t="shared" ref="AS30:AT36" si="68">AS29</f>
        <v>171.66800000000001</v>
      </c>
      <c r="AT30" s="31">
        <f t="shared" si="68"/>
        <v>193</v>
      </c>
    </row>
    <row r="31" spans="1:46">
      <c r="A31" s="41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SFG-FRBNRG-BOR-72X51X10</v>
      </c>
      <c r="E31" s="16" t="str">
        <f t="shared" si="69"/>
        <v>Restonic Hotel Motel Bonnell Regular Border 72X51X10</v>
      </c>
      <c r="F31" s="16" t="str">
        <f t="shared" si="69"/>
        <v>SFG-FRBNRG-BOR-72X51X10</v>
      </c>
      <c r="G31" s="16" t="str">
        <f t="shared" si="69"/>
        <v>Restonic Hotel Motel Bonnell Regular Border 72X51X10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8" t="s">
        <v>18717</v>
      </c>
      <c r="R31" s="38" t="s">
        <v>34278</v>
      </c>
      <c r="S31" s="38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72X51X10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10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22.495284269999999</v>
      </c>
      <c r="AH31" s="19">
        <f t="shared" si="59"/>
        <v>142.28267300774999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44"/>
      <c r="AS31" s="40">
        <f t="shared" si="68"/>
        <v>171.66800000000001</v>
      </c>
      <c r="AT31" s="31">
        <f t="shared" si="68"/>
        <v>193</v>
      </c>
    </row>
    <row r="32" spans="1:46">
      <c r="A32" s="41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SFG-FRBNRG-BOR-72X51X10</v>
      </c>
      <c r="E32" s="16" t="str">
        <f t="shared" si="72"/>
        <v>Restonic Hotel Motel Bonnell Regular Border 72X51X10</v>
      </c>
      <c r="F32" s="16" t="str">
        <f t="shared" si="72"/>
        <v>SFG-FRBNRG-BOR-72X51X10</v>
      </c>
      <c r="G32" s="16" t="str">
        <f t="shared" si="72"/>
        <v>Restonic Hotel Motel Bonnell Regular Border 72X51X10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8" t="s">
        <v>1964</v>
      </c>
      <c r="R32" s="38" t="s">
        <v>1965</v>
      </c>
      <c r="S32" s="38" t="s">
        <v>25</v>
      </c>
      <c r="T32" s="39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72X51X10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10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5.9957000000000003</v>
      </c>
      <c r="AH32" s="19">
        <f t="shared" si="59"/>
        <v>5.9957000000000003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4"/>
      <c r="AS32" s="40">
        <f t="shared" si="68"/>
        <v>171.66800000000001</v>
      </c>
      <c r="AT32" s="31">
        <f t="shared" si="68"/>
        <v>193</v>
      </c>
    </row>
    <row r="33" spans="1:46">
      <c r="A33" s="41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SFG-FRBNRG-BOR-72X51X10</v>
      </c>
      <c r="E33" s="16" t="str">
        <f t="shared" si="74"/>
        <v>Restonic Hotel Motel Bonnell Regular Border 72X51X10</v>
      </c>
      <c r="F33" s="16" t="str">
        <f t="shared" si="74"/>
        <v>SFG-FRBNRG-BOR-72X51X10</v>
      </c>
      <c r="G33" s="16" t="str">
        <f t="shared" si="74"/>
        <v>Restonic Hotel Motel Bonnell Regular Border 72X51X10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8" t="s">
        <v>459</v>
      </c>
      <c r="R33" s="38" t="s">
        <v>460</v>
      </c>
      <c r="S33" s="38" t="s">
        <v>25</v>
      </c>
      <c r="T33" s="39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72X51X10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10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44"/>
      <c r="AS33" s="40">
        <f t="shared" si="68"/>
        <v>171.66800000000001</v>
      </c>
      <c r="AT33" s="31">
        <f t="shared" si="68"/>
        <v>193</v>
      </c>
    </row>
    <row r="34" spans="1:46">
      <c r="A34" s="41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SFG-FRBNRG-BOR-72X51X10</v>
      </c>
      <c r="E34" s="16" t="str">
        <f t="shared" si="76"/>
        <v>Restonic Hotel Motel Bonnell Regular Border 72X51X10</v>
      </c>
      <c r="F34" s="16" t="str">
        <f t="shared" si="76"/>
        <v>SFG-FRBNRG-BOR-72X51X10</v>
      </c>
      <c r="G34" s="16" t="str">
        <f t="shared" si="76"/>
        <v>Restonic Hotel Motel Bonnell Regular Border 72X51X10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8" t="s">
        <v>2232</v>
      </c>
      <c r="R34" s="38" t="s">
        <v>2233</v>
      </c>
      <c r="S34" s="38" t="s">
        <v>25</v>
      </c>
      <c r="T34" s="39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72X51X10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10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44"/>
      <c r="AS34" s="40">
        <f t="shared" si="68"/>
        <v>171.66800000000001</v>
      </c>
      <c r="AT34" s="31">
        <f t="shared" si="68"/>
        <v>193</v>
      </c>
    </row>
    <row r="35" spans="1:46">
      <c r="A35" s="41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SFG-FRBNRG-BOR-72X51X10</v>
      </c>
      <c r="E35" s="16" t="str">
        <f t="shared" si="78"/>
        <v>Restonic Hotel Motel Bonnell Regular Border 72X51X10</v>
      </c>
      <c r="F35" s="16" t="str">
        <f t="shared" si="78"/>
        <v>SFG-FRBNRG-BOR-72X51X10</v>
      </c>
      <c r="G35" s="16" t="str">
        <f t="shared" si="78"/>
        <v>Restonic Hotel Motel Bonnell Regular Border 72X51X10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8" t="s">
        <v>18738</v>
      </c>
      <c r="R35" s="38" t="s">
        <v>34277</v>
      </c>
      <c r="S35" s="38" t="s">
        <v>192</v>
      </c>
      <c r="T35" s="39">
        <v>1.1599999999999999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72X51X10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10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1.1599999999999999</v>
      </c>
      <c r="AG35" s="25">
        <f>VLOOKUP(Q35,'SFG-RM'!A:B,2,0)</f>
        <v>9.3094552894011979</v>
      </c>
      <c r="AH35" s="19">
        <f t="shared" si="59"/>
        <v>10.798968135705389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44"/>
      <c r="AS35" s="40">
        <f t="shared" si="68"/>
        <v>171.66800000000001</v>
      </c>
      <c r="AT35" s="31">
        <f t="shared" si="68"/>
        <v>193</v>
      </c>
    </row>
    <row r="36" spans="1:46">
      <c r="A36" s="41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SFG-FRBNRG-BOR-72X51X10</v>
      </c>
      <c r="E36" s="16" t="str">
        <f t="shared" si="80"/>
        <v>Restonic Hotel Motel Bonnell Regular Border 72X51X10</v>
      </c>
      <c r="F36" s="16" t="str">
        <f t="shared" si="80"/>
        <v>SFG-FRBNRG-BOR-72X51X10</v>
      </c>
      <c r="G36" s="16" t="str">
        <f t="shared" si="80"/>
        <v>Restonic Hotel Motel Bonnell Regular Border 72X51X10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8" t="s">
        <v>1479</v>
      </c>
      <c r="R36" s="38" t="s">
        <v>1480</v>
      </c>
      <c r="S36" s="38" t="s">
        <v>165</v>
      </c>
      <c r="T36" s="39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72X51X10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10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2"/>
      <c r="AJ36" s="42"/>
      <c r="AK36" s="42"/>
      <c r="AL36" s="42"/>
      <c r="AM36" s="42"/>
      <c r="AN36" s="42"/>
      <c r="AO36" s="42"/>
      <c r="AP36" s="42"/>
      <c r="AQ36" s="42"/>
      <c r="AR36" s="44"/>
      <c r="AS36" s="40">
        <f t="shared" si="68"/>
        <v>171.66800000000001</v>
      </c>
      <c r="AT36" s="31">
        <f t="shared" si="68"/>
        <v>193</v>
      </c>
    </row>
    <row r="38" spans="1:46">
      <c r="A38" s="41">
        <v>1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tr">
        <f>D38</f>
        <v>SFG-FRBNRG-BOR-72X54X10</v>
      </c>
      <c r="G38" s="16" t="str">
        <f>E38</f>
        <v>Restonic Hotel Motel Bonnell Regular Border 72X54X10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8" t="s">
        <v>1659</v>
      </c>
      <c r="R38" s="38" t="s">
        <v>1660</v>
      </c>
      <c r="S38" s="38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72X54X10</v>
      </c>
      <c r="Y38" s="30" t="str">
        <f>LEFT(X38,2)</f>
        <v>72</v>
      </c>
      <c r="Z38" s="30" t="str">
        <f>MID(X38,4,2)</f>
        <v>54</v>
      </c>
      <c r="AA38" s="30" t="str">
        <f>RIGHT(X38,2)</f>
        <v>10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2">
        <f>SUM(AH38:AH45)</f>
        <v>175.08756404049538</v>
      </c>
      <c r="AJ38" s="42">
        <f>ROUND(AI38,3)</f>
        <v>175.08799999999999</v>
      </c>
      <c r="AK38" s="42">
        <f>AJ38</f>
        <v>175.08799999999999</v>
      </c>
      <c r="AL38" s="42">
        <f>+AK38+AQ38</f>
        <v>196.75496491199999</v>
      </c>
      <c r="AM38" s="42">
        <f>+SUM(((AK38*3%*18%)))</f>
        <v>0.94547519999999985</v>
      </c>
      <c r="AN38" s="42">
        <f t="shared" ref="AN38" si="83">+SUM(((AK38*14.33%*53%)))</f>
        <v>13.297758512000001</v>
      </c>
      <c r="AO38" s="42">
        <f t="shared" ref="AO38" si="84">+SUM(((AK38*5.92%*53%)))</f>
        <v>5.4935610879999999</v>
      </c>
      <c r="AP38" s="42">
        <f t="shared" ref="AP38" si="85">+SUM(((AK38*2.08%*53%)))</f>
        <v>1.9301701120000001</v>
      </c>
      <c r="AQ38" s="42">
        <f>SUM(AM38:AP38)</f>
        <v>21.666964912000001</v>
      </c>
      <c r="AR38" s="43">
        <f>ROUNDUP(AL38,0)</f>
        <v>197</v>
      </c>
      <c r="AS38" s="40">
        <f>AK38</f>
        <v>175.08799999999999</v>
      </c>
      <c r="AT38" s="31">
        <f>AR38</f>
        <v>197</v>
      </c>
    </row>
    <row r="39" spans="1:46">
      <c r="A39" s="41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SFG-FRBNRG-BOR-72X54X10</v>
      </c>
      <c r="E39" s="16" t="str">
        <f t="shared" si="86"/>
        <v>Restonic Hotel Motel Bonnell Regular Border 72X54X10</v>
      </c>
      <c r="F39" s="16" t="str">
        <f t="shared" si="86"/>
        <v>SFG-FRBNRG-BOR-72X54X10</v>
      </c>
      <c r="G39" s="16" t="str">
        <f t="shared" si="86"/>
        <v>Restonic Hotel Motel Bonnell Regular Border 72X54X10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8" t="s">
        <v>698</v>
      </c>
      <c r="R39" s="38" t="s">
        <v>699</v>
      </c>
      <c r="S39" s="38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72X54X10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10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2"/>
      <c r="AJ39" s="42"/>
      <c r="AK39" s="42"/>
      <c r="AL39" s="42"/>
      <c r="AM39" s="42"/>
      <c r="AN39" s="42"/>
      <c r="AO39" s="42"/>
      <c r="AP39" s="42"/>
      <c r="AQ39" s="42"/>
      <c r="AR39" s="44"/>
      <c r="AS39" s="40">
        <f t="shared" ref="AS39:AT45" si="91">AS38</f>
        <v>175.08799999999999</v>
      </c>
      <c r="AT39" s="31">
        <f t="shared" si="91"/>
        <v>197</v>
      </c>
    </row>
    <row r="40" spans="1:46">
      <c r="A40" s="41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SFG-FRBNRG-BOR-72X54X10</v>
      </c>
      <c r="E40" s="16" t="str">
        <f t="shared" si="92"/>
        <v>Restonic Hotel Motel Bonnell Regular Border 72X54X10</v>
      </c>
      <c r="F40" s="16" t="str">
        <f t="shared" si="92"/>
        <v>SFG-FRBNRG-BOR-72X54X10</v>
      </c>
      <c r="G40" s="16" t="str">
        <f t="shared" si="92"/>
        <v>Restonic Hotel Motel Bonnell Regular Border 72X54X10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8" t="s">
        <v>18717</v>
      </c>
      <c r="R40" s="38" t="s">
        <v>34278</v>
      </c>
      <c r="S40" s="38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72X54X10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10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22.495284269999999</v>
      </c>
      <c r="AH40" s="19">
        <f t="shared" si="82"/>
        <v>145.70195621678999</v>
      </c>
      <c r="AI40" s="42"/>
      <c r="AJ40" s="42"/>
      <c r="AK40" s="42"/>
      <c r="AL40" s="42"/>
      <c r="AM40" s="42"/>
      <c r="AN40" s="42"/>
      <c r="AO40" s="42"/>
      <c r="AP40" s="42"/>
      <c r="AQ40" s="42"/>
      <c r="AR40" s="44"/>
      <c r="AS40" s="40">
        <f t="shared" si="91"/>
        <v>175.08799999999999</v>
      </c>
      <c r="AT40" s="31">
        <f t="shared" si="91"/>
        <v>197</v>
      </c>
    </row>
    <row r="41" spans="1:46">
      <c r="A41" s="41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SFG-FRBNRG-BOR-72X54X10</v>
      </c>
      <c r="E41" s="16" t="str">
        <f t="shared" si="95"/>
        <v>Restonic Hotel Motel Bonnell Regular Border 72X54X10</v>
      </c>
      <c r="F41" s="16" t="str">
        <f t="shared" si="95"/>
        <v>SFG-FRBNRG-BOR-72X54X10</v>
      </c>
      <c r="G41" s="16" t="str">
        <f t="shared" si="95"/>
        <v>Restonic Hotel Motel Bonnell Regular Border 72X54X10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8" t="s">
        <v>1964</v>
      </c>
      <c r="R41" s="38" t="s">
        <v>1965</v>
      </c>
      <c r="S41" s="38" t="s">
        <v>25</v>
      </c>
      <c r="T41" s="39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72X54X10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10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5.9957000000000003</v>
      </c>
      <c r="AH41" s="19">
        <f t="shared" si="82"/>
        <v>5.9957000000000003</v>
      </c>
      <c r="AI41" s="42"/>
      <c r="AJ41" s="42"/>
      <c r="AK41" s="42"/>
      <c r="AL41" s="42"/>
      <c r="AM41" s="42"/>
      <c r="AN41" s="42"/>
      <c r="AO41" s="42"/>
      <c r="AP41" s="42"/>
      <c r="AQ41" s="42"/>
      <c r="AR41" s="44"/>
      <c r="AS41" s="40">
        <f t="shared" si="91"/>
        <v>175.08799999999999</v>
      </c>
      <c r="AT41" s="31">
        <f t="shared" si="91"/>
        <v>197</v>
      </c>
    </row>
    <row r="42" spans="1:46">
      <c r="A42" s="41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SFG-FRBNRG-BOR-72X54X10</v>
      </c>
      <c r="E42" s="16" t="str">
        <f t="shared" si="97"/>
        <v>Restonic Hotel Motel Bonnell Regular Border 72X54X10</v>
      </c>
      <c r="F42" s="16" t="str">
        <f t="shared" si="97"/>
        <v>SFG-FRBNRG-BOR-72X54X10</v>
      </c>
      <c r="G42" s="16" t="str">
        <f t="shared" si="97"/>
        <v>Restonic Hotel Motel Bonnell Regular Border 72X54X10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8" t="s">
        <v>459</v>
      </c>
      <c r="R42" s="38" t="s">
        <v>460</v>
      </c>
      <c r="S42" s="38" t="s">
        <v>25</v>
      </c>
      <c r="T42" s="39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72X54X10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10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2"/>
      <c r="AJ42" s="42"/>
      <c r="AK42" s="42"/>
      <c r="AL42" s="42"/>
      <c r="AM42" s="42"/>
      <c r="AN42" s="42"/>
      <c r="AO42" s="42"/>
      <c r="AP42" s="42"/>
      <c r="AQ42" s="42"/>
      <c r="AR42" s="44"/>
      <c r="AS42" s="40">
        <f t="shared" si="91"/>
        <v>175.08799999999999</v>
      </c>
      <c r="AT42" s="31">
        <f t="shared" si="91"/>
        <v>197</v>
      </c>
    </row>
    <row r="43" spans="1:46">
      <c r="A43" s="41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SFG-FRBNRG-BOR-72X54X10</v>
      </c>
      <c r="E43" s="16" t="str">
        <f t="shared" si="99"/>
        <v>Restonic Hotel Motel Bonnell Regular Border 72X54X10</v>
      </c>
      <c r="F43" s="16" t="str">
        <f t="shared" si="99"/>
        <v>SFG-FRBNRG-BOR-72X54X10</v>
      </c>
      <c r="G43" s="16" t="str">
        <f t="shared" si="99"/>
        <v>Restonic Hotel Motel Bonnell Regular Border 72X54X10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8" t="s">
        <v>2232</v>
      </c>
      <c r="R43" s="38" t="s">
        <v>2233</v>
      </c>
      <c r="S43" s="38" t="s">
        <v>25</v>
      </c>
      <c r="T43" s="39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72X54X10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10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2"/>
      <c r="AJ43" s="42"/>
      <c r="AK43" s="42"/>
      <c r="AL43" s="42"/>
      <c r="AM43" s="42"/>
      <c r="AN43" s="42"/>
      <c r="AO43" s="42"/>
      <c r="AP43" s="42"/>
      <c r="AQ43" s="42"/>
      <c r="AR43" s="44"/>
      <c r="AS43" s="40">
        <f t="shared" si="91"/>
        <v>175.08799999999999</v>
      </c>
      <c r="AT43" s="31">
        <f t="shared" si="91"/>
        <v>197</v>
      </c>
    </row>
    <row r="44" spans="1:46">
      <c r="A44" s="41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SFG-FRBNRG-BOR-72X54X10</v>
      </c>
      <c r="E44" s="16" t="str">
        <f t="shared" si="101"/>
        <v>Restonic Hotel Motel Bonnell Regular Border 72X54X10</v>
      </c>
      <c r="F44" s="16" t="str">
        <f t="shared" si="101"/>
        <v>SFG-FRBNRG-BOR-72X54X10</v>
      </c>
      <c r="G44" s="16" t="str">
        <f t="shared" si="101"/>
        <v>Restonic Hotel Motel Bonnell Regular Border 72X54X10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8" t="s">
        <v>18738</v>
      </c>
      <c r="R44" s="38" t="s">
        <v>34277</v>
      </c>
      <c r="S44" s="38" t="s">
        <v>192</v>
      </c>
      <c r="T44" s="39">
        <v>1.1599999999999999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72X54X10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10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1.1599999999999999</v>
      </c>
      <c r="AG44" s="25">
        <f>VLOOKUP(Q44,'SFG-RM'!A:B,2,0)</f>
        <v>9.3094552894011979</v>
      </c>
      <c r="AH44" s="19">
        <f t="shared" si="82"/>
        <v>10.798968135705389</v>
      </c>
      <c r="AI44" s="42"/>
      <c r="AJ44" s="42"/>
      <c r="AK44" s="42"/>
      <c r="AL44" s="42"/>
      <c r="AM44" s="42"/>
      <c r="AN44" s="42"/>
      <c r="AO44" s="42"/>
      <c r="AP44" s="42"/>
      <c r="AQ44" s="42"/>
      <c r="AR44" s="44"/>
      <c r="AS44" s="40">
        <f t="shared" si="91"/>
        <v>175.08799999999999</v>
      </c>
      <c r="AT44" s="31">
        <f t="shared" si="91"/>
        <v>197</v>
      </c>
    </row>
    <row r="45" spans="1:46">
      <c r="A45" s="41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SFG-FRBNRG-BOR-72X54X10</v>
      </c>
      <c r="E45" s="16" t="str">
        <f t="shared" si="103"/>
        <v>Restonic Hotel Motel Bonnell Regular Border 72X54X10</v>
      </c>
      <c r="F45" s="16" t="str">
        <f t="shared" si="103"/>
        <v>SFG-FRBNRG-BOR-72X54X10</v>
      </c>
      <c r="G45" s="16" t="str">
        <f t="shared" si="103"/>
        <v>Restonic Hotel Motel Bonnell Regular Border 72X54X10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8" t="s">
        <v>1479</v>
      </c>
      <c r="R45" s="38" t="s">
        <v>1480</v>
      </c>
      <c r="S45" s="38" t="s">
        <v>165</v>
      </c>
      <c r="T45" s="39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72X54X10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10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2"/>
      <c r="AJ45" s="42"/>
      <c r="AK45" s="42"/>
      <c r="AL45" s="42"/>
      <c r="AM45" s="42"/>
      <c r="AN45" s="42"/>
      <c r="AO45" s="42"/>
      <c r="AP45" s="42"/>
      <c r="AQ45" s="42"/>
      <c r="AR45" s="44"/>
      <c r="AS45" s="40">
        <f t="shared" si="91"/>
        <v>175.08799999999999</v>
      </c>
      <c r="AT45" s="31">
        <f t="shared" si="91"/>
        <v>197</v>
      </c>
    </row>
    <row r="47" spans="1:46">
      <c r="A47" s="41">
        <v>1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tr">
        <f>D47</f>
        <v>SFG-FRBNRG-BOR-72X57X10</v>
      </c>
      <c r="G47" s="16" t="str">
        <f>E47</f>
        <v>Restonic Hotel Motel Bonnell Regular Border 72X57X10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8" t="s">
        <v>1659</v>
      </c>
      <c r="R47" s="38" t="s">
        <v>1660</v>
      </c>
      <c r="S47" s="38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72X57X10</v>
      </c>
      <c r="Y47" s="30" t="str">
        <f>LEFT(X47,2)</f>
        <v>72</v>
      </c>
      <c r="Z47" s="30" t="str">
        <f>MID(X47,4,2)</f>
        <v>57</v>
      </c>
      <c r="AA47" s="30" t="str">
        <f>RIGHT(X47,2)</f>
        <v>10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2">
        <f>SUM(AH47:AH54)</f>
        <v>178.52934253380539</v>
      </c>
      <c r="AJ47" s="42">
        <f>ROUND(AI47,3)</f>
        <v>178.529</v>
      </c>
      <c r="AK47" s="42">
        <f>AJ47</f>
        <v>178.529</v>
      </c>
      <c r="AL47" s="42">
        <f>+AK47+AQ47</f>
        <v>200.62178522099998</v>
      </c>
      <c r="AM47" s="42">
        <f>+SUM(((AK47*3%*18%)))</f>
        <v>0.96405659999999982</v>
      </c>
      <c r="AN47" s="42">
        <f t="shared" ref="AN47" si="106">+SUM(((AK47*14.33%*53%)))</f>
        <v>13.559099021000002</v>
      </c>
      <c r="AO47" s="42">
        <f t="shared" ref="AO47" si="107">+SUM(((AK47*5.92%*53%)))</f>
        <v>5.6015259040000007</v>
      </c>
      <c r="AP47" s="42">
        <f t="shared" ref="AP47" si="108">+SUM(((AK47*2.08%*53%)))</f>
        <v>1.968103696</v>
      </c>
      <c r="AQ47" s="42">
        <f>SUM(AM47:AP47)</f>
        <v>22.092785221</v>
      </c>
      <c r="AR47" s="43">
        <f>ROUNDUP(AL47,0)</f>
        <v>201</v>
      </c>
      <c r="AS47" s="40">
        <f>AK47</f>
        <v>178.529</v>
      </c>
      <c r="AT47" s="31">
        <f>AR47</f>
        <v>201</v>
      </c>
    </row>
    <row r="48" spans="1:46">
      <c r="A48" s="41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SFG-FRBNRG-BOR-72X57X10</v>
      </c>
      <c r="E48" s="16" t="str">
        <f t="shared" si="109"/>
        <v>Restonic Hotel Motel Bonnell Regular Border 72X57X10</v>
      </c>
      <c r="F48" s="16" t="str">
        <f t="shared" si="109"/>
        <v>SFG-FRBNRG-BOR-72X57X10</v>
      </c>
      <c r="G48" s="16" t="str">
        <f t="shared" si="109"/>
        <v>Restonic Hotel Motel Bonnell Regular Border 72X57X10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8" t="s">
        <v>698</v>
      </c>
      <c r="R48" s="38" t="s">
        <v>699</v>
      </c>
      <c r="S48" s="38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72X57X10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10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2"/>
      <c r="AJ48" s="42"/>
      <c r="AK48" s="42"/>
      <c r="AL48" s="42"/>
      <c r="AM48" s="42"/>
      <c r="AN48" s="42"/>
      <c r="AO48" s="42"/>
      <c r="AP48" s="42"/>
      <c r="AQ48" s="42"/>
      <c r="AR48" s="44"/>
      <c r="AS48" s="40">
        <f t="shared" ref="AS48:AT54" si="114">AS47</f>
        <v>178.529</v>
      </c>
      <c r="AT48" s="31">
        <f t="shared" si="114"/>
        <v>201</v>
      </c>
    </row>
    <row r="49" spans="1:46">
      <c r="A49" s="41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SFG-FRBNRG-BOR-72X57X10</v>
      </c>
      <c r="E49" s="16" t="str">
        <f t="shared" si="115"/>
        <v>Restonic Hotel Motel Bonnell Regular Border 72X57X10</v>
      </c>
      <c r="F49" s="16" t="str">
        <f t="shared" si="115"/>
        <v>SFG-FRBNRG-BOR-72X57X10</v>
      </c>
      <c r="G49" s="16" t="str">
        <f t="shared" si="115"/>
        <v>Restonic Hotel Motel Bonnell Regular Border 72X57X10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8" t="s">
        <v>18717</v>
      </c>
      <c r="R49" s="38" t="s">
        <v>34278</v>
      </c>
      <c r="S49" s="38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72X57X10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10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22.495284269999999</v>
      </c>
      <c r="AH49" s="19">
        <f t="shared" si="105"/>
        <v>149.14373471010001</v>
      </c>
      <c r="AI49" s="42"/>
      <c r="AJ49" s="42"/>
      <c r="AK49" s="42"/>
      <c r="AL49" s="42"/>
      <c r="AM49" s="42"/>
      <c r="AN49" s="42"/>
      <c r="AO49" s="42"/>
      <c r="AP49" s="42"/>
      <c r="AQ49" s="42"/>
      <c r="AR49" s="44"/>
      <c r="AS49" s="40">
        <f t="shared" si="114"/>
        <v>178.529</v>
      </c>
      <c r="AT49" s="31">
        <f t="shared" si="114"/>
        <v>201</v>
      </c>
    </row>
    <row r="50" spans="1:46">
      <c r="A50" s="41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SFG-FRBNRG-BOR-72X57X10</v>
      </c>
      <c r="E50" s="16" t="str">
        <f t="shared" si="118"/>
        <v>Restonic Hotel Motel Bonnell Regular Border 72X57X10</v>
      </c>
      <c r="F50" s="16" t="str">
        <f t="shared" si="118"/>
        <v>SFG-FRBNRG-BOR-72X57X10</v>
      </c>
      <c r="G50" s="16" t="str">
        <f t="shared" si="118"/>
        <v>Restonic Hotel Motel Bonnell Regular Border 72X57X10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8" t="s">
        <v>1964</v>
      </c>
      <c r="R50" s="38" t="s">
        <v>1965</v>
      </c>
      <c r="S50" s="38" t="s">
        <v>25</v>
      </c>
      <c r="T50" s="39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72X57X10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10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5.9957000000000003</v>
      </c>
      <c r="AH50" s="19">
        <f t="shared" si="105"/>
        <v>5.9957000000000003</v>
      </c>
      <c r="AI50" s="42"/>
      <c r="AJ50" s="42"/>
      <c r="AK50" s="42"/>
      <c r="AL50" s="42"/>
      <c r="AM50" s="42"/>
      <c r="AN50" s="42"/>
      <c r="AO50" s="42"/>
      <c r="AP50" s="42"/>
      <c r="AQ50" s="42"/>
      <c r="AR50" s="44"/>
      <c r="AS50" s="40">
        <f t="shared" si="114"/>
        <v>178.529</v>
      </c>
      <c r="AT50" s="31">
        <f t="shared" si="114"/>
        <v>201</v>
      </c>
    </row>
    <row r="51" spans="1:46">
      <c r="A51" s="41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SFG-FRBNRG-BOR-72X57X10</v>
      </c>
      <c r="E51" s="16" t="str">
        <f t="shared" si="120"/>
        <v>Restonic Hotel Motel Bonnell Regular Border 72X57X10</v>
      </c>
      <c r="F51" s="16" t="str">
        <f t="shared" si="120"/>
        <v>SFG-FRBNRG-BOR-72X57X10</v>
      </c>
      <c r="G51" s="16" t="str">
        <f t="shared" si="120"/>
        <v>Restonic Hotel Motel Bonnell Regular Border 72X57X10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8" t="s">
        <v>459</v>
      </c>
      <c r="R51" s="38" t="s">
        <v>460</v>
      </c>
      <c r="S51" s="38" t="s">
        <v>25</v>
      </c>
      <c r="T51" s="39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72X57X10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10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2"/>
      <c r="AJ51" s="42"/>
      <c r="AK51" s="42"/>
      <c r="AL51" s="42"/>
      <c r="AM51" s="42"/>
      <c r="AN51" s="42"/>
      <c r="AO51" s="42"/>
      <c r="AP51" s="42"/>
      <c r="AQ51" s="42"/>
      <c r="AR51" s="44"/>
      <c r="AS51" s="40">
        <f t="shared" si="114"/>
        <v>178.529</v>
      </c>
      <c r="AT51" s="31">
        <f t="shared" si="114"/>
        <v>201</v>
      </c>
    </row>
    <row r="52" spans="1:46">
      <c r="A52" s="41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SFG-FRBNRG-BOR-72X57X10</v>
      </c>
      <c r="E52" s="16" t="str">
        <f t="shared" si="122"/>
        <v>Restonic Hotel Motel Bonnell Regular Border 72X57X10</v>
      </c>
      <c r="F52" s="16" t="str">
        <f t="shared" si="122"/>
        <v>SFG-FRBNRG-BOR-72X57X10</v>
      </c>
      <c r="G52" s="16" t="str">
        <f t="shared" si="122"/>
        <v>Restonic Hotel Motel Bonnell Regular Border 72X57X10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8" t="s">
        <v>2232</v>
      </c>
      <c r="R52" s="38" t="s">
        <v>2233</v>
      </c>
      <c r="S52" s="38" t="s">
        <v>25</v>
      </c>
      <c r="T52" s="39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72X57X10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10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2"/>
      <c r="AJ52" s="42"/>
      <c r="AK52" s="42"/>
      <c r="AL52" s="42"/>
      <c r="AM52" s="42"/>
      <c r="AN52" s="42"/>
      <c r="AO52" s="42"/>
      <c r="AP52" s="42"/>
      <c r="AQ52" s="42"/>
      <c r="AR52" s="44"/>
      <c r="AS52" s="40">
        <f t="shared" si="114"/>
        <v>178.529</v>
      </c>
      <c r="AT52" s="31">
        <f t="shared" si="114"/>
        <v>201</v>
      </c>
    </row>
    <row r="53" spans="1:46">
      <c r="A53" s="41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SFG-FRBNRG-BOR-72X57X10</v>
      </c>
      <c r="E53" s="16" t="str">
        <f t="shared" si="124"/>
        <v>Restonic Hotel Motel Bonnell Regular Border 72X57X10</v>
      </c>
      <c r="F53" s="16" t="str">
        <f t="shared" si="124"/>
        <v>SFG-FRBNRG-BOR-72X57X10</v>
      </c>
      <c r="G53" s="16" t="str">
        <f t="shared" si="124"/>
        <v>Restonic Hotel Motel Bonnell Regular Border 72X57X10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8" t="s">
        <v>18738</v>
      </c>
      <c r="R53" s="38" t="s">
        <v>34277</v>
      </c>
      <c r="S53" s="38" t="s">
        <v>192</v>
      </c>
      <c r="T53" s="39">
        <v>1.1599999999999999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72X57X10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10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1.1599999999999999</v>
      </c>
      <c r="AG53" s="25">
        <f>VLOOKUP(Q53,'SFG-RM'!A:B,2,0)</f>
        <v>9.3094552894011979</v>
      </c>
      <c r="AH53" s="19">
        <f t="shared" si="105"/>
        <v>10.798968135705389</v>
      </c>
      <c r="AI53" s="42"/>
      <c r="AJ53" s="42"/>
      <c r="AK53" s="42"/>
      <c r="AL53" s="42"/>
      <c r="AM53" s="42"/>
      <c r="AN53" s="42"/>
      <c r="AO53" s="42"/>
      <c r="AP53" s="42"/>
      <c r="AQ53" s="42"/>
      <c r="AR53" s="44"/>
      <c r="AS53" s="40">
        <f t="shared" si="114"/>
        <v>178.529</v>
      </c>
      <c r="AT53" s="31">
        <f t="shared" si="114"/>
        <v>201</v>
      </c>
    </row>
    <row r="54" spans="1:46">
      <c r="A54" s="41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SFG-FRBNRG-BOR-72X57X10</v>
      </c>
      <c r="E54" s="16" t="str">
        <f t="shared" si="126"/>
        <v>Restonic Hotel Motel Bonnell Regular Border 72X57X10</v>
      </c>
      <c r="F54" s="16" t="str">
        <f t="shared" si="126"/>
        <v>SFG-FRBNRG-BOR-72X57X10</v>
      </c>
      <c r="G54" s="16" t="str">
        <f t="shared" si="126"/>
        <v>Restonic Hotel Motel Bonnell Regular Border 72X57X10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8" t="s">
        <v>1479</v>
      </c>
      <c r="R54" s="38" t="s">
        <v>1480</v>
      </c>
      <c r="S54" s="38" t="s">
        <v>165</v>
      </c>
      <c r="T54" s="39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72X57X10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10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2"/>
      <c r="AJ54" s="42"/>
      <c r="AK54" s="42"/>
      <c r="AL54" s="42"/>
      <c r="AM54" s="42"/>
      <c r="AN54" s="42"/>
      <c r="AO54" s="42"/>
      <c r="AP54" s="42"/>
      <c r="AQ54" s="42"/>
      <c r="AR54" s="44"/>
      <c r="AS54" s="40">
        <f t="shared" si="114"/>
        <v>178.529</v>
      </c>
      <c r="AT54" s="31">
        <f t="shared" si="114"/>
        <v>201</v>
      </c>
    </row>
    <row r="56" spans="1:46">
      <c r="A56" s="41">
        <v>1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tr">
        <f>D56</f>
        <v>SFG-FRBNRG-BOR-72X63X10</v>
      </c>
      <c r="G56" s="16" t="str">
        <f>E56</f>
        <v>Restonic Hotel Motel Bonnell Regular Border 72X63X10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8" t="s">
        <v>1659</v>
      </c>
      <c r="R56" s="38" t="s">
        <v>1660</v>
      </c>
      <c r="S56" s="38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72X63X10</v>
      </c>
      <c r="Y56" s="30" t="str">
        <f>LEFT(X56,2)</f>
        <v>72</v>
      </c>
      <c r="Z56" s="30" t="str">
        <f>MID(X56,4,2)</f>
        <v>63</v>
      </c>
      <c r="AA56" s="30" t="str">
        <f>RIGHT(X56,2)</f>
        <v>10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2">
        <f>SUM(AH56:AH63)</f>
        <v>185.39040423615538</v>
      </c>
      <c r="AJ56" s="42">
        <f>ROUND(AI56,3)</f>
        <v>185.39</v>
      </c>
      <c r="AK56" s="42">
        <f>AJ56</f>
        <v>185.39</v>
      </c>
      <c r="AL56" s="42">
        <f>+AK56+AQ56</f>
        <v>208.33182710999998</v>
      </c>
      <c r="AM56" s="42">
        <f>+SUM(((AK56*3%*18%)))</f>
        <v>1.0011059999999998</v>
      </c>
      <c r="AN56" s="42">
        <f t="shared" ref="AN56" si="129">+SUM(((AK56*14.33%*53%)))</f>
        <v>14.08018511</v>
      </c>
      <c r="AO56" s="42">
        <f t="shared" ref="AO56" si="130">+SUM(((AK56*5.92%*53%)))</f>
        <v>5.8167966399999997</v>
      </c>
      <c r="AP56" s="42">
        <f t="shared" ref="AP56" si="131">+SUM(((AK56*2.08%*53%)))</f>
        <v>2.04373936</v>
      </c>
      <c r="AQ56" s="42">
        <f>SUM(AM56:AP56)</f>
        <v>22.941827110000002</v>
      </c>
      <c r="AR56" s="43">
        <f>ROUNDUP(AL56,0)</f>
        <v>209</v>
      </c>
      <c r="AS56" s="40">
        <f>AK56</f>
        <v>185.39</v>
      </c>
      <c r="AT56" s="31">
        <f>AR56</f>
        <v>209</v>
      </c>
    </row>
    <row r="57" spans="1:46">
      <c r="A57" s="41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SFG-FRBNRG-BOR-72X63X10</v>
      </c>
      <c r="E57" s="16" t="str">
        <f t="shared" si="132"/>
        <v>Restonic Hotel Motel Bonnell Regular Border 72X63X10</v>
      </c>
      <c r="F57" s="16" t="str">
        <f t="shared" si="132"/>
        <v>SFG-FRBNRG-BOR-72X63X10</v>
      </c>
      <c r="G57" s="16" t="str">
        <f t="shared" si="132"/>
        <v>Restonic Hotel Motel Bonnell Regular Border 72X63X10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8" t="s">
        <v>698</v>
      </c>
      <c r="R57" s="38" t="s">
        <v>699</v>
      </c>
      <c r="S57" s="38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72X63X10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10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2"/>
      <c r="AJ57" s="42"/>
      <c r="AK57" s="42"/>
      <c r="AL57" s="42"/>
      <c r="AM57" s="42"/>
      <c r="AN57" s="42"/>
      <c r="AO57" s="42"/>
      <c r="AP57" s="42"/>
      <c r="AQ57" s="42"/>
      <c r="AR57" s="44"/>
      <c r="AS57" s="40">
        <f t="shared" ref="AS57:AT63" si="137">AS56</f>
        <v>185.39</v>
      </c>
      <c r="AT57" s="31">
        <f t="shared" si="137"/>
        <v>209</v>
      </c>
    </row>
    <row r="58" spans="1:46">
      <c r="A58" s="41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SFG-FRBNRG-BOR-72X63X10</v>
      </c>
      <c r="E58" s="16" t="str">
        <f t="shared" si="138"/>
        <v>Restonic Hotel Motel Bonnell Regular Border 72X63X10</v>
      </c>
      <c r="F58" s="16" t="str">
        <f t="shared" si="138"/>
        <v>SFG-FRBNRG-BOR-72X63X10</v>
      </c>
      <c r="G58" s="16" t="str">
        <f t="shared" si="138"/>
        <v>Restonic Hotel Motel Bonnell Regular Border 72X63X10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8" t="s">
        <v>18717</v>
      </c>
      <c r="R58" s="38" t="s">
        <v>34278</v>
      </c>
      <c r="S58" s="38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72X63X10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10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22.495284269999999</v>
      </c>
      <c r="AH58" s="19">
        <f t="shared" si="128"/>
        <v>156.00479641244999</v>
      </c>
      <c r="AI58" s="42"/>
      <c r="AJ58" s="42"/>
      <c r="AK58" s="42"/>
      <c r="AL58" s="42"/>
      <c r="AM58" s="42"/>
      <c r="AN58" s="42"/>
      <c r="AO58" s="42"/>
      <c r="AP58" s="42"/>
      <c r="AQ58" s="42"/>
      <c r="AR58" s="44"/>
      <c r="AS58" s="40">
        <f t="shared" si="137"/>
        <v>185.39</v>
      </c>
      <c r="AT58" s="31">
        <f t="shared" si="137"/>
        <v>209</v>
      </c>
    </row>
    <row r="59" spans="1:46">
      <c r="A59" s="41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SFG-FRBNRG-BOR-72X63X10</v>
      </c>
      <c r="E59" s="16" t="str">
        <f t="shared" si="141"/>
        <v>Restonic Hotel Motel Bonnell Regular Border 72X63X10</v>
      </c>
      <c r="F59" s="16" t="str">
        <f t="shared" si="141"/>
        <v>SFG-FRBNRG-BOR-72X63X10</v>
      </c>
      <c r="G59" s="16" t="str">
        <f t="shared" si="141"/>
        <v>Restonic Hotel Motel Bonnell Regular Border 72X63X10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8" t="s">
        <v>1964</v>
      </c>
      <c r="R59" s="38" t="s">
        <v>1965</v>
      </c>
      <c r="S59" s="38" t="s">
        <v>25</v>
      </c>
      <c r="T59" s="39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72X63X10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10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5.9957000000000003</v>
      </c>
      <c r="AH59" s="19">
        <f t="shared" si="128"/>
        <v>5.9957000000000003</v>
      </c>
      <c r="AI59" s="42"/>
      <c r="AJ59" s="42"/>
      <c r="AK59" s="42"/>
      <c r="AL59" s="42"/>
      <c r="AM59" s="42"/>
      <c r="AN59" s="42"/>
      <c r="AO59" s="42"/>
      <c r="AP59" s="42"/>
      <c r="AQ59" s="42"/>
      <c r="AR59" s="44"/>
      <c r="AS59" s="40">
        <f t="shared" si="137"/>
        <v>185.39</v>
      </c>
      <c r="AT59" s="31">
        <f t="shared" si="137"/>
        <v>209</v>
      </c>
    </row>
    <row r="60" spans="1:46">
      <c r="A60" s="41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SFG-FRBNRG-BOR-72X63X10</v>
      </c>
      <c r="E60" s="16" t="str">
        <f t="shared" si="143"/>
        <v>Restonic Hotel Motel Bonnell Regular Border 72X63X10</v>
      </c>
      <c r="F60" s="16" t="str">
        <f t="shared" si="143"/>
        <v>SFG-FRBNRG-BOR-72X63X10</v>
      </c>
      <c r="G60" s="16" t="str">
        <f t="shared" si="143"/>
        <v>Restonic Hotel Motel Bonnell Regular Border 72X63X10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8" t="s">
        <v>459</v>
      </c>
      <c r="R60" s="38" t="s">
        <v>460</v>
      </c>
      <c r="S60" s="38" t="s">
        <v>25</v>
      </c>
      <c r="T60" s="39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72X63X10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10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2"/>
      <c r="AJ60" s="42"/>
      <c r="AK60" s="42"/>
      <c r="AL60" s="42"/>
      <c r="AM60" s="42"/>
      <c r="AN60" s="42"/>
      <c r="AO60" s="42"/>
      <c r="AP60" s="42"/>
      <c r="AQ60" s="42"/>
      <c r="AR60" s="44"/>
      <c r="AS60" s="40">
        <f t="shared" si="137"/>
        <v>185.39</v>
      </c>
      <c r="AT60" s="31">
        <f t="shared" si="137"/>
        <v>209</v>
      </c>
    </row>
    <row r="61" spans="1:46">
      <c r="A61" s="41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SFG-FRBNRG-BOR-72X63X10</v>
      </c>
      <c r="E61" s="16" t="str">
        <f t="shared" si="145"/>
        <v>Restonic Hotel Motel Bonnell Regular Border 72X63X10</v>
      </c>
      <c r="F61" s="16" t="str">
        <f t="shared" si="145"/>
        <v>SFG-FRBNRG-BOR-72X63X10</v>
      </c>
      <c r="G61" s="16" t="str">
        <f t="shared" si="145"/>
        <v>Restonic Hotel Motel Bonnell Regular Border 72X63X10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8" t="s">
        <v>2232</v>
      </c>
      <c r="R61" s="38" t="s">
        <v>2233</v>
      </c>
      <c r="S61" s="38" t="s">
        <v>25</v>
      </c>
      <c r="T61" s="39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72X63X10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10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2"/>
      <c r="AJ61" s="42"/>
      <c r="AK61" s="42"/>
      <c r="AL61" s="42"/>
      <c r="AM61" s="42"/>
      <c r="AN61" s="42"/>
      <c r="AO61" s="42"/>
      <c r="AP61" s="42"/>
      <c r="AQ61" s="42"/>
      <c r="AR61" s="44"/>
      <c r="AS61" s="40">
        <f t="shared" si="137"/>
        <v>185.39</v>
      </c>
      <c r="AT61" s="31">
        <f t="shared" si="137"/>
        <v>209</v>
      </c>
    </row>
    <row r="62" spans="1:46">
      <c r="A62" s="41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SFG-FRBNRG-BOR-72X63X10</v>
      </c>
      <c r="E62" s="16" t="str">
        <f t="shared" si="147"/>
        <v>Restonic Hotel Motel Bonnell Regular Border 72X63X10</v>
      </c>
      <c r="F62" s="16" t="str">
        <f t="shared" si="147"/>
        <v>SFG-FRBNRG-BOR-72X63X10</v>
      </c>
      <c r="G62" s="16" t="str">
        <f t="shared" si="147"/>
        <v>Restonic Hotel Motel Bonnell Regular Border 72X63X10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8" t="s">
        <v>18738</v>
      </c>
      <c r="R62" s="38" t="s">
        <v>34277</v>
      </c>
      <c r="S62" s="38" t="s">
        <v>192</v>
      </c>
      <c r="T62" s="39">
        <v>1.1599999999999999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72X63X10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10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1.1599999999999999</v>
      </c>
      <c r="AG62" s="25">
        <f>VLOOKUP(Q62,'SFG-RM'!A:B,2,0)</f>
        <v>9.3094552894011979</v>
      </c>
      <c r="AH62" s="19">
        <f t="shared" si="128"/>
        <v>10.798968135705389</v>
      </c>
      <c r="AI62" s="42"/>
      <c r="AJ62" s="42"/>
      <c r="AK62" s="42"/>
      <c r="AL62" s="42"/>
      <c r="AM62" s="42"/>
      <c r="AN62" s="42"/>
      <c r="AO62" s="42"/>
      <c r="AP62" s="42"/>
      <c r="AQ62" s="42"/>
      <c r="AR62" s="44"/>
      <c r="AS62" s="40">
        <f t="shared" si="137"/>
        <v>185.39</v>
      </c>
      <c r="AT62" s="31">
        <f t="shared" si="137"/>
        <v>209</v>
      </c>
    </row>
    <row r="63" spans="1:46">
      <c r="A63" s="41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SFG-FRBNRG-BOR-72X63X10</v>
      </c>
      <c r="E63" s="16" t="str">
        <f t="shared" si="149"/>
        <v>Restonic Hotel Motel Bonnell Regular Border 72X63X10</v>
      </c>
      <c r="F63" s="16" t="str">
        <f t="shared" si="149"/>
        <v>SFG-FRBNRG-BOR-72X63X10</v>
      </c>
      <c r="G63" s="16" t="str">
        <f t="shared" si="149"/>
        <v>Restonic Hotel Motel Bonnell Regular Border 72X63X10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8" t="s">
        <v>1479</v>
      </c>
      <c r="R63" s="38" t="s">
        <v>1480</v>
      </c>
      <c r="S63" s="38" t="s">
        <v>165</v>
      </c>
      <c r="T63" s="39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72X63X10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10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2"/>
      <c r="AJ63" s="42"/>
      <c r="AK63" s="42"/>
      <c r="AL63" s="42"/>
      <c r="AM63" s="42"/>
      <c r="AN63" s="42"/>
      <c r="AO63" s="42"/>
      <c r="AP63" s="42"/>
      <c r="AQ63" s="42"/>
      <c r="AR63" s="44"/>
      <c r="AS63" s="40">
        <f t="shared" si="137"/>
        <v>185.39</v>
      </c>
      <c r="AT63" s="31">
        <f t="shared" si="137"/>
        <v>209</v>
      </c>
    </row>
    <row r="65" spans="1:46">
      <c r="A65" s="41">
        <v>1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tr">
        <f>D65</f>
        <v>SFG-FRBNRG-BOR-72X69X10</v>
      </c>
      <c r="G65" s="16" t="str">
        <f>E65</f>
        <v>Restonic Hotel Motel Bonnell Regular Border 72X69X10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8" t="s">
        <v>1659</v>
      </c>
      <c r="R65" s="38" t="s">
        <v>1660</v>
      </c>
      <c r="S65" s="38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72X69X10</v>
      </c>
      <c r="Y65" s="30" t="str">
        <f>LEFT(X65,2)</f>
        <v>72</v>
      </c>
      <c r="Z65" s="30" t="str">
        <f>MID(X65,4,2)</f>
        <v>69</v>
      </c>
      <c r="AA65" s="30" t="str">
        <f>RIGHT(X65,2)</f>
        <v>10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2">
        <f>SUM(AH65:AH72)</f>
        <v>192.22897065423538</v>
      </c>
      <c r="AJ65" s="42">
        <f>ROUND(AI65,3)</f>
        <v>192.22900000000001</v>
      </c>
      <c r="AK65" s="42">
        <f>AJ65</f>
        <v>192.22900000000001</v>
      </c>
      <c r="AL65" s="42">
        <f>+AK65+AQ65</f>
        <v>216.01714652100003</v>
      </c>
      <c r="AM65" s="42">
        <f>+SUM(((AK65*3%*18%)))</f>
        <v>1.0380365999999999</v>
      </c>
      <c r="AN65" s="42">
        <f t="shared" ref="AN65" si="152">+SUM(((AK65*14.33%*53%)))</f>
        <v>14.599600321000002</v>
      </c>
      <c r="AO65" s="42">
        <f t="shared" ref="AO65" si="153">+SUM(((AK65*5.92%*53%)))</f>
        <v>6.0313771040000006</v>
      </c>
      <c r="AP65" s="42">
        <f t="shared" ref="AP65" si="154">+SUM(((AK65*2.08%*53%)))</f>
        <v>2.1191324960000002</v>
      </c>
      <c r="AQ65" s="42">
        <f>SUM(AM65:AP65)</f>
        <v>23.788146521000002</v>
      </c>
      <c r="AR65" s="43">
        <f>ROUNDUP(AL65,0)</f>
        <v>217</v>
      </c>
      <c r="AS65" s="40">
        <f>AK65</f>
        <v>192.22900000000001</v>
      </c>
      <c r="AT65" s="31">
        <f>AR65</f>
        <v>217</v>
      </c>
    </row>
    <row r="66" spans="1:46">
      <c r="A66" s="41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SFG-FRBNRG-BOR-72X69X10</v>
      </c>
      <c r="E66" s="16" t="str">
        <f t="shared" si="155"/>
        <v>Restonic Hotel Motel Bonnell Regular Border 72X69X10</v>
      </c>
      <c r="F66" s="16" t="str">
        <f t="shared" si="155"/>
        <v>SFG-FRBNRG-BOR-72X69X10</v>
      </c>
      <c r="G66" s="16" t="str">
        <f t="shared" si="155"/>
        <v>Restonic Hotel Motel Bonnell Regular Border 72X69X10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8" t="s">
        <v>698</v>
      </c>
      <c r="R66" s="38" t="s">
        <v>699</v>
      </c>
      <c r="S66" s="38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72X69X10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10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2"/>
      <c r="AJ66" s="42"/>
      <c r="AK66" s="42"/>
      <c r="AL66" s="42"/>
      <c r="AM66" s="42"/>
      <c r="AN66" s="42"/>
      <c r="AO66" s="42"/>
      <c r="AP66" s="42"/>
      <c r="AQ66" s="42"/>
      <c r="AR66" s="44"/>
      <c r="AS66" s="40">
        <f t="shared" ref="AS66:AT72" si="160">AS65</f>
        <v>192.22900000000001</v>
      </c>
      <c r="AT66" s="31">
        <f t="shared" si="160"/>
        <v>217</v>
      </c>
    </row>
    <row r="67" spans="1:46">
      <c r="A67" s="41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SFG-FRBNRG-BOR-72X69X10</v>
      </c>
      <c r="E67" s="16" t="str">
        <f t="shared" si="161"/>
        <v>Restonic Hotel Motel Bonnell Regular Border 72X69X10</v>
      </c>
      <c r="F67" s="16" t="str">
        <f t="shared" si="161"/>
        <v>SFG-FRBNRG-BOR-72X69X10</v>
      </c>
      <c r="G67" s="16" t="str">
        <f t="shared" si="161"/>
        <v>Restonic Hotel Motel Bonnell Regular Border 72X69X10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8" t="s">
        <v>18717</v>
      </c>
      <c r="R67" s="38" t="s">
        <v>34278</v>
      </c>
      <c r="S67" s="38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72X69X10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10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22.495284269999999</v>
      </c>
      <c r="AH67" s="19">
        <f t="shared" si="151"/>
        <v>162.84336283053</v>
      </c>
      <c r="AI67" s="42"/>
      <c r="AJ67" s="42"/>
      <c r="AK67" s="42"/>
      <c r="AL67" s="42"/>
      <c r="AM67" s="42"/>
      <c r="AN67" s="42"/>
      <c r="AO67" s="42"/>
      <c r="AP67" s="42"/>
      <c r="AQ67" s="42"/>
      <c r="AR67" s="44"/>
      <c r="AS67" s="40">
        <f t="shared" si="160"/>
        <v>192.22900000000001</v>
      </c>
      <c r="AT67" s="31">
        <f t="shared" si="160"/>
        <v>217</v>
      </c>
    </row>
    <row r="68" spans="1:46">
      <c r="A68" s="41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SFG-FRBNRG-BOR-72X69X10</v>
      </c>
      <c r="E68" s="16" t="str">
        <f t="shared" si="164"/>
        <v>Restonic Hotel Motel Bonnell Regular Border 72X69X10</v>
      </c>
      <c r="F68" s="16" t="str">
        <f t="shared" si="164"/>
        <v>SFG-FRBNRG-BOR-72X69X10</v>
      </c>
      <c r="G68" s="16" t="str">
        <f t="shared" si="164"/>
        <v>Restonic Hotel Motel Bonnell Regular Border 72X69X10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8" t="s">
        <v>1964</v>
      </c>
      <c r="R68" s="38" t="s">
        <v>1965</v>
      </c>
      <c r="S68" s="38" t="s">
        <v>25</v>
      </c>
      <c r="T68" s="39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72X69X10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10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5.9957000000000003</v>
      </c>
      <c r="AH68" s="19">
        <f t="shared" si="151"/>
        <v>5.9957000000000003</v>
      </c>
      <c r="AI68" s="42"/>
      <c r="AJ68" s="42"/>
      <c r="AK68" s="42"/>
      <c r="AL68" s="42"/>
      <c r="AM68" s="42"/>
      <c r="AN68" s="42"/>
      <c r="AO68" s="42"/>
      <c r="AP68" s="42"/>
      <c r="AQ68" s="42"/>
      <c r="AR68" s="44"/>
      <c r="AS68" s="40">
        <f t="shared" si="160"/>
        <v>192.22900000000001</v>
      </c>
      <c r="AT68" s="31">
        <f t="shared" si="160"/>
        <v>217</v>
      </c>
    </row>
    <row r="69" spans="1:46">
      <c r="A69" s="41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SFG-FRBNRG-BOR-72X69X10</v>
      </c>
      <c r="E69" s="16" t="str">
        <f t="shared" si="166"/>
        <v>Restonic Hotel Motel Bonnell Regular Border 72X69X10</v>
      </c>
      <c r="F69" s="16" t="str">
        <f t="shared" si="166"/>
        <v>SFG-FRBNRG-BOR-72X69X10</v>
      </c>
      <c r="G69" s="16" t="str">
        <f t="shared" si="166"/>
        <v>Restonic Hotel Motel Bonnell Regular Border 72X69X10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8" t="s">
        <v>459</v>
      </c>
      <c r="R69" s="38" t="s">
        <v>460</v>
      </c>
      <c r="S69" s="38" t="s">
        <v>25</v>
      </c>
      <c r="T69" s="39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72X69X10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10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2"/>
      <c r="AJ69" s="42"/>
      <c r="AK69" s="42"/>
      <c r="AL69" s="42"/>
      <c r="AM69" s="42"/>
      <c r="AN69" s="42"/>
      <c r="AO69" s="42"/>
      <c r="AP69" s="42"/>
      <c r="AQ69" s="42"/>
      <c r="AR69" s="44"/>
      <c r="AS69" s="40">
        <f t="shared" si="160"/>
        <v>192.22900000000001</v>
      </c>
      <c r="AT69" s="31">
        <f t="shared" si="160"/>
        <v>217</v>
      </c>
    </row>
    <row r="70" spans="1:46">
      <c r="A70" s="41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SFG-FRBNRG-BOR-72X69X10</v>
      </c>
      <c r="E70" s="16" t="str">
        <f t="shared" si="168"/>
        <v>Restonic Hotel Motel Bonnell Regular Border 72X69X10</v>
      </c>
      <c r="F70" s="16" t="str">
        <f t="shared" si="168"/>
        <v>SFG-FRBNRG-BOR-72X69X10</v>
      </c>
      <c r="G70" s="16" t="str">
        <f t="shared" si="168"/>
        <v>Restonic Hotel Motel Bonnell Regular Border 72X69X10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8" t="s">
        <v>2232</v>
      </c>
      <c r="R70" s="38" t="s">
        <v>2233</v>
      </c>
      <c r="S70" s="38" t="s">
        <v>25</v>
      </c>
      <c r="T70" s="39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72X69X10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10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42"/>
      <c r="AJ70" s="42"/>
      <c r="AK70" s="42"/>
      <c r="AL70" s="42"/>
      <c r="AM70" s="42"/>
      <c r="AN70" s="42"/>
      <c r="AO70" s="42"/>
      <c r="AP70" s="42"/>
      <c r="AQ70" s="42"/>
      <c r="AR70" s="44"/>
      <c r="AS70" s="40">
        <f t="shared" si="160"/>
        <v>192.22900000000001</v>
      </c>
      <c r="AT70" s="31">
        <f t="shared" si="160"/>
        <v>217</v>
      </c>
    </row>
    <row r="71" spans="1:46">
      <c r="A71" s="41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SFG-FRBNRG-BOR-72X69X10</v>
      </c>
      <c r="E71" s="16" t="str">
        <f t="shared" si="170"/>
        <v>Restonic Hotel Motel Bonnell Regular Border 72X69X10</v>
      </c>
      <c r="F71" s="16" t="str">
        <f t="shared" si="170"/>
        <v>SFG-FRBNRG-BOR-72X69X10</v>
      </c>
      <c r="G71" s="16" t="str">
        <f t="shared" si="170"/>
        <v>Restonic Hotel Motel Bonnell Regular Border 72X69X10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8" t="s">
        <v>18738</v>
      </c>
      <c r="R71" s="38" t="s">
        <v>34277</v>
      </c>
      <c r="S71" s="38" t="s">
        <v>192</v>
      </c>
      <c r="T71" s="39">
        <v>1.1599999999999999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72X69X10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10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1.1599999999999999</v>
      </c>
      <c r="AG71" s="25">
        <f>VLOOKUP(Q71,'SFG-RM'!A:B,2,0)</f>
        <v>9.3094552894011979</v>
      </c>
      <c r="AH71" s="19">
        <f t="shared" si="151"/>
        <v>10.798968135705389</v>
      </c>
      <c r="AI71" s="42"/>
      <c r="AJ71" s="42"/>
      <c r="AK71" s="42"/>
      <c r="AL71" s="42"/>
      <c r="AM71" s="42"/>
      <c r="AN71" s="42"/>
      <c r="AO71" s="42"/>
      <c r="AP71" s="42"/>
      <c r="AQ71" s="42"/>
      <c r="AR71" s="44"/>
      <c r="AS71" s="40">
        <f t="shared" si="160"/>
        <v>192.22900000000001</v>
      </c>
      <c r="AT71" s="31">
        <f t="shared" si="160"/>
        <v>217</v>
      </c>
    </row>
    <row r="72" spans="1:46">
      <c r="A72" s="41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SFG-FRBNRG-BOR-72X69X10</v>
      </c>
      <c r="E72" s="16" t="str">
        <f t="shared" si="172"/>
        <v>Restonic Hotel Motel Bonnell Regular Border 72X69X10</v>
      </c>
      <c r="F72" s="16" t="str">
        <f t="shared" si="172"/>
        <v>SFG-FRBNRG-BOR-72X69X10</v>
      </c>
      <c r="G72" s="16" t="str">
        <f t="shared" si="172"/>
        <v>Restonic Hotel Motel Bonnell Regular Border 72X69X10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8" t="s">
        <v>1479</v>
      </c>
      <c r="R72" s="38" t="s">
        <v>1480</v>
      </c>
      <c r="S72" s="38" t="s">
        <v>165</v>
      </c>
      <c r="T72" s="39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72X69X10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10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2"/>
      <c r="AJ72" s="42"/>
      <c r="AK72" s="42"/>
      <c r="AL72" s="42"/>
      <c r="AM72" s="42"/>
      <c r="AN72" s="42"/>
      <c r="AO72" s="42"/>
      <c r="AP72" s="42"/>
      <c r="AQ72" s="42"/>
      <c r="AR72" s="44"/>
      <c r="AS72" s="40">
        <f t="shared" si="160"/>
        <v>192.22900000000001</v>
      </c>
      <c r="AT72" s="31">
        <f t="shared" si="160"/>
        <v>217</v>
      </c>
    </row>
    <row r="74" spans="1:46">
      <c r="A74" s="41">
        <v>1</v>
      </c>
      <c r="B74" s="15">
        <v>9</v>
      </c>
      <c r="C74" s="15" t="s">
        <v>34276</v>
      </c>
      <c r="D74" s="16" t="s">
        <v>34296</v>
      </c>
      <c r="E74" s="16" t="s">
        <v>34297</v>
      </c>
      <c r="F74" s="16" t="str">
        <f>D74</f>
        <v>SFG-FRBNRG-BOR-75X33X10</v>
      </c>
      <c r="G74" s="16" t="str">
        <f>E74</f>
        <v>Restonic Hotel Motel Bonnell Regular Border 75X33X10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8" t="s">
        <v>1659</v>
      </c>
      <c r="R74" s="38" t="s">
        <v>1660</v>
      </c>
      <c r="S74" s="38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75X33X10</v>
      </c>
      <c r="Y74" s="30" t="str">
        <f>LEFT(X74,2)</f>
        <v>75</v>
      </c>
      <c r="Z74" s="30" t="str">
        <f>MID(X74,4,2)</f>
        <v>33</v>
      </c>
      <c r="AA74" s="30" t="str">
        <f>RIGHT(X74,2)</f>
        <v>10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2">
        <f>SUM(AH74:AH81)</f>
        <v>154.52687421771537</v>
      </c>
      <c r="AJ74" s="42">
        <f>ROUND(AI74,3)</f>
        <v>154.52699999999999</v>
      </c>
      <c r="AK74" s="42">
        <f>AJ74</f>
        <v>154.52699999999999</v>
      </c>
      <c r="AL74" s="42">
        <f>+AK74+AQ74</f>
        <v>173.64956172299998</v>
      </c>
      <c r="AM74" s="42">
        <f>+SUM(((AK74*3%*18%)))</f>
        <v>0.83444579999999979</v>
      </c>
      <c r="AN74" s="42">
        <f t="shared" ref="AN74" si="175">+SUM(((AK74*14.33%*53%)))</f>
        <v>11.736171123</v>
      </c>
      <c r="AO74" s="42">
        <f t="shared" ref="AO74" si="176">+SUM(((AK74*5.92%*53%)))</f>
        <v>4.8484391519999992</v>
      </c>
      <c r="AP74" s="42">
        <f t="shared" ref="AP74" si="177">+SUM(((AK74*2.08%*53%)))</f>
        <v>1.7035056479999999</v>
      </c>
      <c r="AQ74" s="42">
        <f>SUM(AM74:AP74)</f>
        <v>19.122561723</v>
      </c>
      <c r="AR74" s="43">
        <f>ROUNDUP(AL74,0)</f>
        <v>174</v>
      </c>
      <c r="AS74" s="40">
        <f>AK74</f>
        <v>154.52699999999999</v>
      </c>
      <c r="AT74" s="31">
        <f>AR74</f>
        <v>174</v>
      </c>
    </row>
    <row r="75" spans="1:46">
      <c r="A75" s="41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SFG-FRBNRG-BOR-75X33X10</v>
      </c>
      <c r="E75" s="16" t="str">
        <f t="shared" si="178"/>
        <v>Restonic Hotel Motel Bonnell Regular Border 75X33X10</v>
      </c>
      <c r="F75" s="16" t="str">
        <f t="shared" si="178"/>
        <v>SFG-FRBNRG-BOR-75X33X10</v>
      </c>
      <c r="G75" s="16" t="str">
        <f t="shared" si="178"/>
        <v>Restonic Hotel Motel Bonnell Regular Border 75X33X10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8" t="s">
        <v>698</v>
      </c>
      <c r="R75" s="38" t="s">
        <v>699</v>
      </c>
      <c r="S75" s="38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75X33X10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10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2"/>
      <c r="AJ75" s="42"/>
      <c r="AK75" s="42"/>
      <c r="AL75" s="42"/>
      <c r="AM75" s="42"/>
      <c r="AN75" s="42"/>
      <c r="AO75" s="42"/>
      <c r="AP75" s="42"/>
      <c r="AQ75" s="42"/>
      <c r="AR75" s="44"/>
      <c r="AS75" s="40">
        <f t="shared" ref="AS75:AT81" si="183">AS74</f>
        <v>154.52699999999999</v>
      </c>
      <c r="AT75" s="31">
        <f t="shared" si="183"/>
        <v>174</v>
      </c>
    </row>
    <row r="76" spans="1:46">
      <c r="A76" s="41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SFG-FRBNRG-BOR-75X33X10</v>
      </c>
      <c r="E76" s="16" t="str">
        <f t="shared" si="184"/>
        <v>Restonic Hotel Motel Bonnell Regular Border 75X33X10</v>
      </c>
      <c r="F76" s="16" t="str">
        <f t="shared" si="184"/>
        <v>SFG-FRBNRG-BOR-75X33X10</v>
      </c>
      <c r="G76" s="16" t="str">
        <f t="shared" si="184"/>
        <v>Restonic Hotel Motel Bonnell Regular Border 75X33X10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8" t="s">
        <v>18717</v>
      </c>
      <c r="R76" s="38" t="s">
        <v>34278</v>
      </c>
      <c r="S76" s="38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75X33X10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10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22.495284269999999</v>
      </c>
      <c r="AH76" s="19">
        <f t="shared" si="174"/>
        <v>125.14126639401</v>
      </c>
      <c r="AI76" s="42"/>
      <c r="AJ76" s="42"/>
      <c r="AK76" s="42"/>
      <c r="AL76" s="42"/>
      <c r="AM76" s="42"/>
      <c r="AN76" s="42"/>
      <c r="AO76" s="42"/>
      <c r="AP76" s="42"/>
      <c r="AQ76" s="42"/>
      <c r="AR76" s="44"/>
      <c r="AS76" s="40">
        <f t="shared" si="183"/>
        <v>154.52699999999999</v>
      </c>
      <c r="AT76" s="31">
        <f t="shared" si="183"/>
        <v>174</v>
      </c>
    </row>
    <row r="77" spans="1:46">
      <c r="A77" s="41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SFG-FRBNRG-BOR-75X33X10</v>
      </c>
      <c r="E77" s="16" t="str">
        <f t="shared" si="187"/>
        <v>Restonic Hotel Motel Bonnell Regular Border 75X33X10</v>
      </c>
      <c r="F77" s="16" t="str">
        <f t="shared" si="187"/>
        <v>SFG-FRBNRG-BOR-75X33X10</v>
      </c>
      <c r="G77" s="16" t="str">
        <f t="shared" si="187"/>
        <v>Restonic Hotel Motel Bonnell Regular Border 75X33X10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8" t="s">
        <v>1964</v>
      </c>
      <c r="R77" s="38" t="s">
        <v>1965</v>
      </c>
      <c r="S77" s="38" t="s">
        <v>25</v>
      </c>
      <c r="T77" s="39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75X33X10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10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5.9957000000000003</v>
      </c>
      <c r="AH77" s="19">
        <f t="shared" si="174"/>
        <v>5.9957000000000003</v>
      </c>
      <c r="AI77" s="42"/>
      <c r="AJ77" s="42"/>
      <c r="AK77" s="42"/>
      <c r="AL77" s="42"/>
      <c r="AM77" s="42"/>
      <c r="AN77" s="42"/>
      <c r="AO77" s="42"/>
      <c r="AP77" s="42"/>
      <c r="AQ77" s="42"/>
      <c r="AR77" s="44"/>
      <c r="AS77" s="40">
        <f t="shared" si="183"/>
        <v>154.52699999999999</v>
      </c>
      <c r="AT77" s="31">
        <f t="shared" si="183"/>
        <v>174</v>
      </c>
    </row>
    <row r="78" spans="1:46">
      <c r="A78" s="41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SFG-FRBNRG-BOR-75X33X10</v>
      </c>
      <c r="E78" s="16" t="str">
        <f t="shared" si="189"/>
        <v>Restonic Hotel Motel Bonnell Regular Border 75X33X10</v>
      </c>
      <c r="F78" s="16" t="str">
        <f t="shared" si="189"/>
        <v>SFG-FRBNRG-BOR-75X33X10</v>
      </c>
      <c r="G78" s="16" t="str">
        <f t="shared" si="189"/>
        <v>Restonic Hotel Motel Bonnell Regular Border 75X33X10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8" t="s">
        <v>459</v>
      </c>
      <c r="R78" s="38" t="s">
        <v>460</v>
      </c>
      <c r="S78" s="38" t="s">
        <v>25</v>
      </c>
      <c r="T78" s="39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75X33X10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10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2"/>
      <c r="AJ78" s="42"/>
      <c r="AK78" s="42"/>
      <c r="AL78" s="42"/>
      <c r="AM78" s="42"/>
      <c r="AN78" s="42"/>
      <c r="AO78" s="42"/>
      <c r="AP78" s="42"/>
      <c r="AQ78" s="42"/>
      <c r="AR78" s="44"/>
      <c r="AS78" s="40">
        <f t="shared" si="183"/>
        <v>154.52699999999999</v>
      </c>
      <c r="AT78" s="31">
        <f t="shared" si="183"/>
        <v>174</v>
      </c>
    </row>
    <row r="79" spans="1:46">
      <c r="A79" s="41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SFG-FRBNRG-BOR-75X33X10</v>
      </c>
      <c r="E79" s="16" t="str">
        <f t="shared" si="191"/>
        <v>Restonic Hotel Motel Bonnell Regular Border 75X33X10</v>
      </c>
      <c r="F79" s="16" t="str">
        <f t="shared" si="191"/>
        <v>SFG-FRBNRG-BOR-75X33X10</v>
      </c>
      <c r="G79" s="16" t="str">
        <f t="shared" si="191"/>
        <v>Restonic Hotel Motel Bonnell Regular Border 75X33X10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8" t="s">
        <v>2232</v>
      </c>
      <c r="R79" s="38" t="s">
        <v>2233</v>
      </c>
      <c r="S79" s="38" t="s">
        <v>25</v>
      </c>
      <c r="T79" s="39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75X33X10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10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1.7318</v>
      </c>
      <c r="AH79" s="19">
        <f t="shared" si="174"/>
        <v>1.7318</v>
      </c>
      <c r="AI79" s="42"/>
      <c r="AJ79" s="42"/>
      <c r="AK79" s="42"/>
      <c r="AL79" s="42"/>
      <c r="AM79" s="42"/>
      <c r="AN79" s="42"/>
      <c r="AO79" s="42"/>
      <c r="AP79" s="42"/>
      <c r="AQ79" s="42"/>
      <c r="AR79" s="44"/>
      <c r="AS79" s="40">
        <f t="shared" si="183"/>
        <v>154.52699999999999</v>
      </c>
      <c r="AT79" s="31">
        <f t="shared" si="183"/>
        <v>174</v>
      </c>
    </row>
    <row r="80" spans="1:46">
      <c r="A80" s="41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SFG-FRBNRG-BOR-75X33X10</v>
      </c>
      <c r="E80" s="16" t="str">
        <f t="shared" si="193"/>
        <v>Restonic Hotel Motel Bonnell Regular Border 75X33X10</v>
      </c>
      <c r="F80" s="16" t="str">
        <f t="shared" si="193"/>
        <v>SFG-FRBNRG-BOR-75X33X10</v>
      </c>
      <c r="G80" s="16" t="str">
        <f t="shared" si="193"/>
        <v>Restonic Hotel Motel Bonnell Regular Border 75X33X10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8" t="s">
        <v>18738</v>
      </c>
      <c r="R80" s="38" t="s">
        <v>34277</v>
      </c>
      <c r="S80" s="38" t="s">
        <v>192</v>
      </c>
      <c r="T80" s="39">
        <v>1.1599999999999999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75X33X10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10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1.1599999999999999</v>
      </c>
      <c r="AG80" s="25">
        <f>VLOOKUP(Q80,'SFG-RM'!A:B,2,0)</f>
        <v>9.3094552894011979</v>
      </c>
      <c r="AH80" s="19">
        <f t="shared" si="174"/>
        <v>10.798968135705389</v>
      </c>
      <c r="AI80" s="42"/>
      <c r="AJ80" s="42"/>
      <c r="AK80" s="42"/>
      <c r="AL80" s="42"/>
      <c r="AM80" s="42"/>
      <c r="AN80" s="42"/>
      <c r="AO80" s="42"/>
      <c r="AP80" s="42"/>
      <c r="AQ80" s="42"/>
      <c r="AR80" s="44"/>
      <c r="AS80" s="40">
        <f t="shared" si="183"/>
        <v>154.52699999999999</v>
      </c>
      <c r="AT80" s="31">
        <f t="shared" si="183"/>
        <v>174</v>
      </c>
    </row>
    <row r="81" spans="1:46">
      <c r="A81" s="41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SFG-FRBNRG-BOR-75X33X10</v>
      </c>
      <c r="E81" s="16" t="str">
        <f t="shared" si="195"/>
        <v>Restonic Hotel Motel Bonnell Regular Border 75X33X10</v>
      </c>
      <c r="F81" s="16" t="str">
        <f t="shared" si="195"/>
        <v>SFG-FRBNRG-BOR-75X33X10</v>
      </c>
      <c r="G81" s="16" t="str">
        <f t="shared" si="195"/>
        <v>Restonic Hotel Motel Bonnell Regular Border 75X33X10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8" t="s">
        <v>1479</v>
      </c>
      <c r="R81" s="38" t="s">
        <v>1480</v>
      </c>
      <c r="S81" s="38" t="s">
        <v>165</v>
      </c>
      <c r="T81" s="39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75X33X10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10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2"/>
      <c r="AJ81" s="42"/>
      <c r="AK81" s="42"/>
      <c r="AL81" s="42"/>
      <c r="AM81" s="42"/>
      <c r="AN81" s="42"/>
      <c r="AO81" s="42"/>
      <c r="AP81" s="42"/>
      <c r="AQ81" s="42"/>
      <c r="AR81" s="44"/>
      <c r="AS81" s="40">
        <f t="shared" si="183"/>
        <v>154.52699999999999</v>
      </c>
      <c r="AT81" s="31">
        <f t="shared" si="183"/>
        <v>174</v>
      </c>
    </row>
    <row r="83" spans="1:46">
      <c r="A83" s="41">
        <v>1</v>
      </c>
      <c r="B83" s="15">
        <v>10</v>
      </c>
      <c r="C83" s="15" t="s">
        <v>34276</v>
      </c>
      <c r="D83" s="16" t="s">
        <v>34298</v>
      </c>
      <c r="E83" s="16" t="s">
        <v>34299</v>
      </c>
      <c r="F83" s="16" t="str">
        <f>D83</f>
        <v>SFG-FRBNRG-BOR-75X39X10</v>
      </c>
      <c r="G83" s="16" t="str">
        <f>E83</f>
        <v>Restonic Hotel Motel Bonnell Regular Border 75X39X10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8" t="s">
        <v>1659</v>
      </c>
      <c r="R83" s="38" t="s">
        <v>1660</v>
      </c>
      <c r="S83" s="38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75X39X10</v>
      </c>
      <c r="Y83" s="30" t="str">
        <f>LEFT(X83,2)</f>
        <v>75</v>
      </c>
      <c r="Z83" s="30" t="str">
        <f>MID(X83,4,2)</f>
        <v>39</v>
      </c>
      <c r="AA83" s="30" t="str">
        <f>RIGHT(X83,2)</f>
        <v>10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2">
        <f>SUM(AH83:AH90)</f>
        <v>161.38793592006539</v>
      </c>
      <c r="AJ83" s="42">
        <f>ROUND(AI83,3)</f>
        <v>161.38800000000001</v>
      </c>
      <c r="AK83" s="42">
        <f>AJ83</f>
        <v>161.38800000000001</v>
      </c>
      <c r="AL83" s="42">
        <f>+AK83+AQ83</f>
        <v>181.359603612</v>
      </c>
      <c r="AM83" s="42">
        <f>+SUM(((AK83*3%*18%)))</f>
        <v>0.87149519999999991</v>
      </c>
      <c r="AN83" s="42">
        <f t="shared" ref="AN83" si="198">+SUM(((AK83*14.33%*53%)))</f>
        <v>12.257257212000003</v>
      </c>
      <c r="AO83" s="42">
        <f t="shared" ref="AO83" si="199">+SUM(((AK83*5.92%*53%)))</f>
        <v>5.0637098880000009</v>
      </c>
      <c r="AP83" s="42">
        <f t="shared" ref="AP83" si="200">+SUM(((AK83*2.08%*53%)))</f>
        <v>1.7791413120000001</v>
      </c>
      <c r="AQ83" s="42">
        <f>SUM(AM83:AP83)</f>
        <v>19.971603612000003</v>
      </c>
      <c r="AR83" s="43">
        <f>ROUNDUP(AL83,0)</f>
        <v>182</v>
      </c>
      <c r="AS83" s="40">
        <f>AK83</f>
        <v>161.38800000000001</v>
      </c>
      <c r="AT83" s="31">
        <f>AR83</f>
        <v>182</v>
      </c>
    </row>
    <row r="84" spans="1:46">
      <c r="A84" s="41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SFG-FRBNRG-BOR-75X39X10</v>
      </c>
      <c r="E84" s="16" t="str">
        <f t="shared" si="201"/>
        <v>Restonic Hotel Motel Bonnell Regular Border 75X39X10</v>
      </c>
      <c r="F84" s="16" t="str">
        <f t="shared" si="201"/>
        <v>SFG-FRBNRG-BOR-75X39X10</v>
      </c>
      <c r="G84" s="16" t="str">
        <f t="shared" si="201"/>
        <v>Restonic Hotel Motel Bonnell Regular Border 75X39X10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8" t="s">
        <v>698</v>
      </c>
      <c r="R84" s="38" t="s">
        <v>699</v>
      </c>
      <c r="S84" s="38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75X39X10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10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2"/>
      <c r="AJ84" s="42"/>
      <c r="AK84" s="42"/>
      <c r="AL84" s="42"/>
      <c r="AM84" s="42"/>
      <c r="AN84" s="42"/>
      <c r="AO84" s="42"/>
      <c r="AP84" s="42"/>
      <c r="AQ84" s="42"/>
      <c r="AR84" s="44"/>
      <c r="AS84" s="40">
        <f t="shared" ref="AS84:AT90" si="206">AS83</f>
        <v>161.38800000000001</v>
      </c>
      <c r="AT84" s="31">
        <f t="shared" si="206"/>
        <v>182</v>
      </c>
    </row>
    <row r="85" spans="1:46">
      <c r="A85" s="41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SFG-FRBNRG-BOR-75X39X10</v>
      </c>
      <c r="E85" s="16" t="str">
        <f t="shared" si="207"/>
        <v>Restonic Hotel Motel Bonnell Regular Border 75X39X10</v>
      </c>
      <c r="F85" s="16" t="str">
        <f t="shared" si="207"/>
        <v>SFG-FRBNRG-BOR-75X39X10</v>
      </c>
      <c r="G85" s="16" t="str">
        <f t="shared" si="207"/>
        <v>Restonic Hotel Motel Bonnell Regular Border 75X39X10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8" t="s">
        <v>18717</v>
      </c>
      <c r="R85" s="38" t="s">
        <v>34278</v>
      </c>
      <c r="S85" s="38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75X39X10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10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22.495284269999999</v>
      </c>
      <c r="AH85" s="19">
        <f t="shared" si="197"/>
        <v>132.00232809636</v>
      </c>
      <c r="AI85" s="42"/>
      <c r="AJ85" s="42"/>
      <c r="AK85" s="42"/>
      <c r="AL85" s="42"/>
      <c r="AM85" s="42"/>
      <c r="AN85" s="42"/>
      <c r="AO85" s="42"/>
      <c r="AP85" s="42"/>
      <c r="AQ85" s="42"/>
      <c r="AR85" s="44"/>
      <c r="AS85" s="40">
        <f t="shared" si="206"/>
        <v>161.38800000000001</v>
      </c>
      <c r="AT85" s="31">
        <f t="shared" si="206"/>
        <v>182</v>
      </c>
    </row>
    <row r="86" spans="1:46">
      <c r="A86" s="41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SFG-FRBNRG-BOR-75X39X10</v>
      </c>
      <c r="E86" s="16" t="str">
        <f t="shared" si="210"/>
        <v>Restonic Hotel Motel Bonnell Regular Border 75X39X10</v>
      </c>
      <c r="F86" s="16" t="str">
        <f t="shared" si="210"/>
        <v>SFG-FRBNRG-BOR-75X39X10</v>
      </c>
      <c r="G86" s="16" t="str">
        <f t="shared" si="210"/>
        <v>Restonic Hotel Motel Bonnell Regular Border 75X39X10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8" t="s">
        <v>1964</v>
      </c>
      <c r="R86" s="38" t="s">
        <v>1965</v>
      </c>
      <c r="S86" s="38" t="s">
        <v>25</v>
      </c>
      <c r="T86" s="39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75X39X10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10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5.9957000000000003</v>
      </c>
      <c r="AH86" s="19">
        <f t="shared" si="197"/>
        <v>5.9957000000000003</v>
      </c>
      <c r="AI86" s="42"/>
      <c r="AJ86" s="42"/>
      <c r="AK86" s="42"/>
      <c r="AL86" s="42"/>
      <c r="AM86" s="42"/>
      <c r="AN86" s="42"/>
      <c r="AO86" s="42"/>
      <c r="AP86" s="42"/>
      <c r="AQ86" s="42"/>
      <c r="AR86" s="44"/>
      <c r="AS86" s="40">
        <f t="shared" si="206"/>
        <v>161.38800000000001</v>
      </c>
      <c r="AT86" s="31">
        <f t="shared" si="206"/>
        <v>182</v>
      </c>
    </row>
    <row r="87" spans="1:46">
      <c r="A87" s="41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SFG-FRBNRG-BOR-75X39X10</v>
      </c>
      <c r="E87" s="16" t="str">
        <f t="shared" si="212"/>
        <v>Restonic Hotel Motel Bonnell Regular Border 75X39X10</v>
      </c>
      <c r="F87" s="16" t="str">
        <f t="shared" si="212"/>
        <v>SFG-FRBNRG-BOR-75X39X10</v>
      </c>
      <c r="G87" s="16" t="str">
        <f t="shared" si="212"/>
        <v>Restonic Hotel Motel Bonnell Regular Border 75X39X10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8" t="s">
        <v>459</v>
      </c>
      <c r="R87" s="38" t="s">
        <v>460</v>
      </c>
      <c r="S87" s="38" t="s">
        <v>25</v>
      </c>
      <c r="T87" s="39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75X39X10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10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2"/>
      <c r="AJ87" s="42"/>
      <c r="AK87" s="42"/>
      <c r="AL87" s="42"/>
      <c r="AM87" s="42"/>
      <c r="AN87" s="42"/>
      <c r="AO87" s="42"/>
      <c r="AP87" s="42"/>
      <c r="AQ87" s="42"/>
      <c r="AR87" s="44"/>
      <c r="AS87" s="40">
        <f t="shared" si="206"/>
        <v>161.38800000000001</v>
      </c>
      <c r="AT87" s="31">
        <f t="shared" si="206"/>
        <v>182</v>
      </c>
    </row>
    <row r="88" spans="1:46">
      <c r="A88" s="41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SFG-FRBNRG-BOR-75X39X10</v>
      </c>
      <c r="E88" s="16" t="str">
        <f t="shared" si="214"/>
        <v>Restonic Hotel Motel Bonnell Regular Border 75X39X10</v>
      </c>
      <c r="F88" s="16" t="str">
        <f t="shared" si="214"/>
        <v>SFG-FRBNRG-BOR-75X39X10</v>
      </c>
      <c r="G88" s="16" t="str">
        <f t="shared" si="214"/>
        <v>Restonic Hotel Motel Bonnell Regular Border 75X39X10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8" t="s">
        <v>2232</v>
      </c>
      <c r="R88" s="38" t="s">
        <v>2233</v>
      </c>
      <c r="S88" s="38" t="s">
        <v>25</v>
      </c>
      <c r="T88" s="39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75X39X10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10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1.7318</v>
      </c>
      <c r="AH88" s="19">
        <f t="shared" si="197"/>
        <v>1.7318</v>
      </c>
      <c r="AI88" s="42"/>
      <c r="AJ88" s="42"/>
      <c r="AK88" s="42"/>
      <c r="AL88" s="42"/>
      <c r="AM88" s="42"/>
      <c r="AN88" s="42"/>
      <c r="AO88" s="42"/>
      <c r="AP88" s="42"/>
      <c r="AQ88" s="42"/>
      <c r="AR88" s="44"/>
      <c r="AS88" s="40">
        <f t="shared" si="206"/>
        <v>161.38800000000001</v>
      </c>
      <c r="AT88" s="31">
        <f t="shared" si="206"/>
        <v>182</v>
      </c>
    </row>
    <row r="89" spans="1:46">
      <c r="A89" s="41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SFG-FRBNRG-BOR-75X39X10</v>
      </c>
      <c r="E89" s="16" t="str">
        <f t="shared" si="216"/>
        <v>Restonic Hotel Motel Bonnell Regular Border 75X39X10</v>
      </c>
      <c r="F89" s="16" t="str">
        <f t="shared" si="216"/>
        <v>SFG-FRBNRG-BOR-75X39X10</v>
      </c>
      <c r="G89" s="16" t="str">
        <f t="shared" si="216"/>
        <v>Restonic Hotel Motel Bonnell Regular Border 75X39X10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8" t="s">
        <v>18738</v>
      </c>
      <c r="R89" s="38" t="s">
        <v>34277</v>
      </c>
      <c r="S89" s="38" t="s">
        <v>192</v>
      </c>
      <c r="T89" s="39">
        <v>1.1599999999999999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75X39X10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10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1.1599999999999999</v>
      </c>
      <c r="AG89" s="25">
        <f>VLOOKUP(Q89,'SFG-RM'!A:B,2,0)</f>
        <v>9.3094552894011979</v>
      </c>
      <c r="AH89" s="19">
        <f t="shared" si="197"/>
        <v>10.798968135705389</v>
      </c>
      <c r="AI89" s="42"/>
      <c r="AJ89" s="42"/>
      <c r="AK89" s="42"/>
      <c r="AL89" s="42"/>
      <c r="AM89" s="42"/>
      <c r="AN89" s="42"/>
      <c r="AO89" s="42"/>
      <c r="AP89" s="42"/>
      <c r="AQ89" s="42"/>
      <c r="AR89" s="44"/>
      <c r="AS89" s="40">
        <f t="shared" si="206"/>
        <v>161.38800000000001</v>
      </c>
      <c r="AT89" s="31">
        <f t="shared" si="206"/>
        <v>182</v>
      </c>
    </row>
    <row r="90" spans="1:46">
      <c r="A90" s="41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SFG-FRBNRG-BOR-75X39X10</v>
      </c>
      <c r="E90" s="16" t="str">
        <f t="shared" si="218"/>
        <v>Restonic Hotel Motel Bonnell Regular Border 75X39X10</v>
      </c>
      <c r="F90" s="16" t="str">
        <f t="shared" si="218"/>
        <v>SFG-FRBNRG-BOR-75X39X10</v>
      </c>
      <c r="G90" s="16" t="str">
        <f t="shared" si="218"/>
        <v>Restonic Hotel Motel Bonnell Regular Border 75X39X10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8" t="s">
        <v>1479</v>
      </c>
      <c r="R90" s="38" t="s">
        <v>1480</v>
      </c>
      <c r="S90" s="38" t="s">
        <v>165</v>
      </c>
      <c r="T90" s="39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75X39X10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10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2"/>
      <c r="AJ90" s="42"/>
      <c r="AK90" s="42"/>
      <c r="AL90" s="42"/>
      <c r="AM90" s="42"/>
      <c r="AN90" s="42"/>
      <c r="AO90" s="42"/>
      <c r="AP90" s="42"/>
      <c r="AQ90" s="42"/>
      <c r="AR90" s="44"/>
      <c r="AS90" s="40">
        <f t="shared" si="206"/>
        <v>161.38800000000001</v>
      </c>
      <c r="AT90" s="31">
        <f t="shared" si="206"/>
        <v>182</v>
      </c>
    </row>
    <row r="92" spans="1:46">
      <c r="A92" s="41">
        <v>1</v>
      </c>
      <c r="B92" s="15">
        <v>11</v>
      </c>
      <c r="C92" s="15" t="s">
        <v>34276</v>
      </c>
      <c r="D92" s="16" t="s">
        <v>34300</v>
      </c>
      <c r="E92" s="16" t="s">
        <v>34301</v>
      </c>
      <c r="F92" s="16" t="str">
        <f>D92</f>
        <v>SFG-FRBNRG-BOR-75X45X10</v>
      </c>
      <c r="G92" s="16" t="str">
        <f>E92</f>
        <v>Restonic Hotel Motel Bonnell Regular Border 75X45X10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8" t="s">
        <v>1659</v>
      </c>
      <c r="R92" s="38" t="s">
        <v>1660</v>
      </c>
      <c r="S92" s="38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75X45X10</v>
      </c>
      <c r="Y92" s="30" t="str">
        <f>LEFT(X92,2)</f>
        <v>75</v>
      </c>
      <c r="Z92" s="30" t="str">
        <f>MID(X92,4,2)</f>
        <v>45</v>
      </c>
      <c r="AA92" s="30" t="str">
        <f>RIGHT(X92,2)</f>
        <v>10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2">
        <f>SUM(AH92:AH99)</f>
        <v>168.24899762241537</v>
      </c>
      <c r="AJ92" s="42">
        <f>ROUND(AI92,3)</f>
        <v>168.249</v>
      </c>
      <c r="AK92" s="42">
        <f>AJ92</f>
        <v>168.249</v>
      </c>
      <c r="AL92" s="42">
        <f>+AK92+AQ92</f>
        <v>189.069645501</v>
      </c>
      <c r="AM92" s="42">
        <f>+SUM(((AK92*3%*18%)))</f>
        <v>0.90854459999999992</v>
      </c>
      <c r="AN92" s="42">
        <f t="shared" ref="AN92" si="221">+SUM(((AK92*14.33%*53%)))</f>
        <v>12.778343301000001</v>
      </c>
      <c r="AO92" s="42">
        <f t="shared" ref="AO92" si="222">+SUM(((AK92*5.92%*53%)))</f>
        <v>5.2789806240000008</v>
      </c>
      <c r="AP92" s="42">
        <f t="shared" ref="AP92" si="223">+SUM(((AK92*2.08%*53%)))</f>
        <v>1.8547769760000001</v>
      </c>
      <c r="AQ92" s="42">
        <f>SUM(AM92:AP92)</f>
        <v>20.820645501000005</v>
      </c>
      <c r="AR92" s="43">
        <f>ROUNDUP(AL92,0)</f>
        <v>190</v>
      </c>
      <c r="AS92" s="40">
        <f>AK92</f>
        <v>168.249</v>
      </c>
      <c r="AT92" s="31">
        <f>AR92</f>
        <v>190</v>
      </c>
    </row>
    <row r="93" spans="1:46">
      <c r="A93" s="41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SFG-FRBNRG-BOR-75X45X10</v>
      </c>
      <c r="E93" s="16" t="str">
        <f t="shared" si="224"/>
        <v>Restonic Hotel Motel Bonnell Regular Border 75X45X10</v>
      </c>
      <c r="F93" s="16" t="str">
        <f t="shared" si="224"/>
        <v>SFG-FRBNRG-BOR-75X45X10</v>
      </c>
      <c r="G93" s="16" t="str">
        <f t="shared" si="224"/>
        <v>Restonic Hotel Motel Bonnell Regular Border 75X45X10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8" t="s">
        <v>698</v>
      </c>
      <c r="R93" s="38" t="s">
        <v>699</v>
      </c>
      <c r="S93" s="38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75X45X10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10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2"/>
      <c r="AJ93" s="42"/>
      <c r="AK93" s="42"/>
      <c r="AL93" s="42"/>
      <c r="AM93" s="42"/>
      <c r="AN93" s="42"/>
      <c r="AO93" s="42"/>
      <c r="AP93" s="42"/>
      <c r="AQ93" s="42"/>
      <c r="AR93" s="44"/>
      <c r="AS93" s="40">
        <f t="shared" ref="AS93:AT99" si="229">AS92</f>
        <v>168.249</v>
      </c>
      <c r="AT93" s="31">
        <f t="shared" si="229"/>
        <v>190</v>
      </c>
    </row>
    <row r="94" spans="1:46">
      <c r="A94" s="41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SFG-FRBNRG-BOR-75X45X10</v>
      </c>
      <c r="E94" s="16" t="str">
        <f t="shared" si="230"/>
        <v>Restonic Hotel Motel Bonnell Regular Border 75X45X10</v>
      </c>
      <c r="F94" s="16" t="str">
        <f t="shared" si="230"/>
        <v>SFG-FRBNRG-BOR-75X45X10</v>
      </c>
      <c r="G94" s="16" t="str">
        <f t="shared" si="230"/>
        <v>Restonic Hotel Motel Bonnell Regular Border 75X45X10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8" t="s">
        <v>18717</v>
      </c>
      <c r="R94" s="38" t="s">
        <v>34278</v>
      </c>
      <c r="S94" s="38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75X45X10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10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22.495284269999999</v>
      </c>
      <c r="AH94" s="19">
        <f t="shared" si="220"/>
        <v>138.86338979870999</v>
      </c>
      <c r="AI94" s="42"/>
      <c r="AJ94" s="42"/>
      <c r="AK94" s="42"/>
      <c r="AL94" s="42"/>
      <c r="AM94" s="42"/>
      <c r="AN94" s="42"/>
      <c r="AO94" s="42"/>
      <c r="AP94" s="42"/>
      <c r="AQ94" s="42"/>
      <c r="AR94" s="44"/>
      <c r="AS94" s="40">
        <f t="shared" si="229"/>
        <v>168.249</v>
      </c>
      <c r="AT94" s="31">
        <f t="shared" si="229"/>
        <v>190</v>
      </c>
    </row>
    <row r="95" spans="1:46">
      <c r="A95" s="41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SFG-FRBNRG-BOR-75X45X10</v>
      </c>
      <c r="E95" s="16" t="str">
        <f t="shared" si="233"/>
        <v>Restonic Hotel Motel Bonnell Regular Border 75X45X10</v>
      </c>
      <c r="F95" s="16" t="str">
        <f t="shared" si="233"/>
        <v>SFG-FRBNRG-BOR-75X45X10</v>
      </c>
      <c r="G95" s="16" t="str">
        <f t="shared" si="233"/>
        <v>Restonic Hotel Motel Bonnell Regular Border 75X45X10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8" t="s">
        <v>1964</v>
      </c>
      <c r="R95" s="38" t="s">
        <v>1965</v>
      </c>
      <c r="S95" s="38" t="s">
        <v>25</v>
      </c>
      <c r="T95" s="39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75X45X10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10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5.9957000000000003</v>
      </c>
      <c r="AH95" s="19">
        <f t="shared" si="220"/>
        <v>5.9957000000000003</v>
      </c>
      <c r="AI95" s="42"/>
      <c r="AJ95" s="42"/>
      <c r="AK95" s="42"/>
      <c r="AL95" s="42"/>
      <c r="AM95" s="42"/>
      <c r="AN95" s="42"/>
      <c r="AO95" s="42"/>
      <c r="AP95" s="42"/>
      <c r="AQ95" s="42"/>
      <c r="AR95" s="44"/>
      <c r="AS95" s="40">
        <f t="shared" si="229"/>
        <v>168.249</v>
      </c>
      <c r="AT95" s="31">
        <f t="shared" si="229"/>
        <v>190</v>
      </c>
    </row>
    <row r="96" spans="1:46">
      <c r="A96" s="41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SFG-FRBNRG-BOR-75X45X10</v>
      </c>
      <c r="E96" s="16" t="str">
        <f t="shared" si="235"/>
        <v>Restonic Hotel Motel Bonnell Regular Border 75X45X10</v>
      </c>
      <c r="F96" s="16" t="str">
        <f t="shared" si="235"/>
        <v>SFG-FRBNRG-BOR-75X45X10</v>
      </c>
      <c r="G96" s="16" t="str">
        <f t="shared" si="235"/>
        <v>Restonic Hotel Motel Bonnell Regular Border 75X45X10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8" t="s">
        <v>459</v>
      </c>
      <c r="R96" s="38" t="s">
        <v>460</v>
      </c>
      <c r="S96" s="38" t="s">
        <v>25</v>
      </c>
      <c r="T96" s="39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75X45X10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10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2"/>
      <c r="AJ96" s="42"/>
      <c r="AK96" s="42"/>
      <c r="AL96" s="42"/>
      <c r="AM96" s="42"/>
      <c r="AN96" s="42"/>
      <c r="AO96" s="42"/>
      <c r="AP96" s="42"/>
      <c r="AQ96" s="42"/>
      <c r="AR96" s="44"/>
      <c r="AS96" s="40">
        <f t="shared" si="229"/>
        <v>168.249</v>
      </c>
      <c r="AT96" s="31">
        <f t="shared" si="229"/>
        <v>190</v>
      </c>
    </row>
    <row r="97" spans="1:46">
      <c r="A97" s="41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SFG-FRBNRG-BOR-75X45X10</v>
      </c>
      <c r="E97" s="16" t="str">
        <f t="shared" si="237"/>
        <v>Restonic Hotel Motel Bonnell Regular Border 75X45X10</v>
      </c>
      <c r="F97" s="16" t="str">
        <f t="shared" si="237"/>
        <v>SFG-FRBNRG-BOR-75X45X10</v>
      </c>
      <c r="G97" s="16" t="str">
        <f t="shared" si="237"/>
        <v>Restonic Hotel Motel Bonnell Regular Border 75X45X10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8" t="s">
        <v>2232</v>
      </c>
      <c r="R97" s="38" t="s">
        <v>2233</v>
      </c>
      <c r="S97" s="38" t="s">
        <v>25</v>
      </c>
      <c r="T97" s="39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75X45X10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10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1.7318</v>
      </c>
      <c r="AH97" s="19">
        <f t="shared" si="220"/>
        <v>1.7318</v>
      </c>
      <c r="AI97" s="42"/>
      <c r="AJ97" s="42"/>
      <c r="AK97" s="42"/>
      <c r="AL97" s="42"/>
      <c r="AM97" s="42"/>
      <c r="AN97" s="42"/>
      <c r="AO97" s="42"/>
      <c r="AP97" s="42"/>
      <c r="AQ97" s="42"/>
      <c r="AR97" s="44"/>
      <c r="AS97" s="40">
        <f t="shared" si="229"/>
        <v>168.249</v>
      </c>
      <c r="AT97" s="31">
        <f t="shared" si="229"/>
        <v>190</v>
      </c>
    </row>
    <row r="98" spans="1:46">
      <c r="A98" s="41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SFG-FRBNRG-BOR-75X45X10</v>
      </c>
      <c r="E98" s="16" t="str">
        <f t="shared" si="239"/>
        <v>Restonic Hotel Motel Bonnell Regular Border 75X45X10</v>
      </c>
      <c r="F98" s="16" t="str">
        <f t="shared" si="239"/>
        <v>SFG-FRBNRG-BOR-75X45X10</v>
      </c>
      <c r="G98" s="16" t="str">
        <f t="shared" si="239"/>
        <v>Restonic Hotel Motel Bonnell Regular Border 75X45X10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8" t="s">
        <v>18738</v>
      </c>
      <c r="R98" s="38" t="s">
        <v>34277</v>
      </c>
      <c r="S98" s="38" t="s">
        <v>192</v>
      </c>
      <c r="T98" s="39">
        <v>1.1599999999999999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75X45X10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10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1.1599999999999999</v>
      </c>
      <c r="AG98" s="25">
        <f>VLOOKUP(Q98,'SFG-RM'!A:B,2,0)</f>
        <v>9.3094552894011979</v>
      </c>
      <c r="AH98" s="19">
        <f t="shared" si="220"/>
        <v>10.798968135705389</v>
      </c>
      <c r="AI98" s="42"/>
      <c r="AJ98" s="42"/>
      <c r="AK98" s="42"/>
      <c r="AL98" s="42"/>
      <c r="AM98" s="42"/>
      <c r="AN98" s="42"/>
      <c r="AO98" s="42"/>
      <c r="AP98" s="42"/>
      <c r="AQ98" s="42"/>
      <c r="AR98" s="44"/>
      <c r="AS98" s="40">
        <f t="shared" si="229"/>
        <v>168.249</v>
      </c>
      <c r="AT98" s="31">
        <f t="shared" si="229"/>
        <v>190</v>
      </c>
    </row>
    <row r="99" spans="1:46">
      <c r="A99" s="41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SFG-FRBNRG-BOR-75X45X10</v>
      </c>
      <c r="E99" s="16" t="str">
        <f t="shared" si="241"/>
        <v>Restonic Hotel Motel Bonnell Regular Border 75X45X10</v>
      </c>
      <c r="F99" s="16" t="str">
        <f t="shared" si="241"/>
        <v>SFG-FRBNRG-BOR-75X45X10</v>
      </c>
      <c r="G99" s="16" t="str">
        <f t="shared" si="241"/>
        <v>Restonic Hotel Motel Bonnell Regular Border 75X45X10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8" t="s">
        <v>1479</v>
      </c>
      <c r="R99" s="38" t="s">
        <v>1480</v>
      </c>
      <c r="S99" s="38" t="s">
        <v>165</v>
      </c>
      <c r="T99" s="39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75X45X10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10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2"/>
      <c r="AJ99" s="42"/>
      <c r="AK99" s="42"/>
      <c r="AL99" s="42"/>
      <c r="AM99" s="42"/>
      <c r="AN99" s="42"/>
      <c r="AO99" s="42"/>
      <c r="AP99" s="42"/>
      <c r="AQ99" s="42"/>
      <c r="AR99" s="44"/>
      <c r="AS99" s="40">
        <f t="shared" si="229"/>
        <v>168.249</v>
      </c>
      <c r="AT99" s="31">
        <f t="shared" si="229"/>
        <v>190</v>
      </c>
    </row>
    <row r="101" spans="1:46">
      <c r="A101" s="41">
        <v>1</v>
      </c>
      <c r="B101" s="15">
        <v>12</v>
      </c>
      <c r="C101" s="15" t="s">
        <v>34276</v>
      </c>
      <c r="D101" s="16" t="s">
        <v>34302</v>
      </c>
      <c r="E101" s="16" t="s">
        <v>34303</v>
      </c>
      <c r="F101" s="16" t="str">
        <f>D101</f>
        <v>SFG-FRBNRG-BOR-75X51X10</v>
      </c>
      <c r="G101" s="16" t="str">
        <f>E101</f>
        <v>Restonic Hotel Motel Bonnell Regular Border 75X51X10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8" t="s">
        <v>1659</v>
      </c>
      <c r="R101" s="38" t="s">
        <v>1660</v>
      </c>
      <c r="S101" s="38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75X51X10</v>
      </c>
      <c r="Y101" s="30" t="str">
        <f>LEFT(X101,2)</f>
        <v>75</v>
      </c>
      <c r="Z101" s="30" t="str">
        <f>MID(X101,4,2)</f>
        <v>51</v>
      </c>
      <c r="AA101" s="30" t="str">
        <f>RIGHT(X101,2)</f>
        <v>10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2">
        <f>SUM(AH101:AH108)</f>
        <v>175.08756404049538</v>
      </c>
      <c r="AJ101" s="42">
        <f>ROUND(AI101,3)</f>
        <v>175.08799999999999</v>
      </c>
      <c r="AK101" s="42">
        <f>AJ101</f>
        <v>175.08799999999999</v>
      </c>
      <c r="AL101" s="42">
        <f>+AK101+AQ101</f>
        <v>196.75496491199999</v>
      </c>
      <c r="AM101" s="42">
        <f>+SUM(((AK101*3%*18%)))</f>
        <v>0.94547519999999985</v>
      </c>
      <c r="AN101" s="42">
        <f t="shared" ref="AN101" si="244">+SUM(((AK101*14.33%*53%)))</f>
        <v>13.297758512000001</v>
      </c>
      <c r="AO101" s="42">
        <f t="shared" ref="AO101" si="245">+SUM(((AK101*5.92%*53%)))</f>
        <v>5.4935610879999999</v>
      </c>
      <c r="AP101" s="42">
        <f t="shared" ref="AP101" si="246">+SUM(((AK101*2.08%*53%)))</f>
        <v>1.9301701120000001</v>
      </c>
      <c r="AQ101" s="42">
        <f>SUM(AM101:AP101)</f>
        <v>21.666964912000001</v>
      </c>
      <c r="AR101" s="43">
        <f>ROUNDUP(AL101,0)</f>
        <v>197</v>
      </c>
      <c r="AS101" s="40">
        <f>AK101</f>
        <v>175.08799999999999</v>
      </c>
      <c r="AT101" s="31">
        <f>AR101</f>
        <v>197</v>
      </c>
    </row>
    <row r="102" spans="1:46">
      <c r="A102" s="41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SFG-FRBNRG-BOR-75X51X10</v>
      </c>
      <c r="E102" s="16" t="str">
        <f t="shared" si="247"/>
        <v>Restonic Hotel Motel Bonnell Regular Border 75X51X10</v>
      </c>
      <c r="F102" s="16" t="str">
        <f t="shared" si="247"/>
        <v>SFG-FRBNRG-BOR-75X51X10</v>
      </c>
      <c r="G102" s="16" t="str">
        <f t="shared" si="247"/>
        <v>Restonic Hotel Motel Bonnell Regular Border 75X51X10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8" t="s">
        <v>698</v>
      </c>
      <c r="R102" s="38" t="s">
        <v>699</v>
      </c>
      <c r="S102" s="38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75X51X10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10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2"/>
      <c r="AJ102" s="42"/>
      <c r="AK102" s="42"/>
      <c r="AL102" s="42"/>
      <c r="AM102" s="42"/>
      <c r="AN102" s="42"/>
      <c r="AO102" s="42"/>
      <c r="AP102" s="42"/>
      <c r="AQ102" s="42"/>
      <c r="AR102" s="44"/>
      <c r="AS102" s="40">
        <f t="shared" ref="AS102:AS108" si="252">AS101</f>
        <v>175.08799999999999</v>
      </c>
      <c r="AT102" s="31">
        <f t="shared" ref="AT102:AT108" si="253">AT101</f>
        <v>197</v>
      </c>
    </row>
    <row r="103" spans="1:46">
      <c r="A103" s="41">
        <v>3</v>
      </c>
      <c r="B103" s="15">
        <f t="shared" ref="B103:G103" si="254">B102</f>
        <v>12</v>
      </c>
      <c r="C103" s="15" t="str">
        <f t="shared" si="254"/>
        <v>28.03.2024</v>
      </c>
      <c r="D103" s="16" t="str">
        <f t="shared" si="254"/>
        <v>SFG-FRBNRG-BOR-75X51X10</v>
      </c>
      <c r="E103" s="16" t="str">
        <f t="shared" si="254"/>
        <v>Restonic Hotel Motel Bonnell Regular Border 75X51X10</v>
      </c>
      <c r="F103" s="16" t="str">
        <f t="shared" si="254"/>
        <v>SFG-FRBNRG-BOR-75X51X10</v>
      </c>
      <c r="G103" s="16" t="str">
        <f t="shared" si="254"/>
        <v>Restonic Hotel Motel Bonnell Regular Border 75X51X10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8" t="s">
        <v>18717</v>
      </c>
      <c r="R103" s="38" t="s">
        <v>34278</v>
      </c>
      <c r="S103" s="38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75X51X10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10</v>
      </c>
      <c r="AB103" s="19" t="str">
        <f t="shared" ref="AB103:AC103" si="255">AB102</f>
        <v>75</v>
      </c>
      <c r="AC103" s="19" t="str">
        <f t="shared" si="255"/>
        <v>51</v>
      </c>
      <c r="AD103" s="20">
        <f>ROUNDUP(((((AB103+AC103)*2)+3)*0.0254),3)</f>
        <v>6.4770000000000003</v>
      </c>
      <c r="AF103" s="21">
        <f t="shared" ref="AF103:AF108" si="256">T103</f>
        <v>6.4770000000000003</v>
      </c>
      <c r="AG103" s="25">
        <f>VLOOKUP(Q103,'SFG-RM'!A:B,2,0)</f>
        <v>22.495284269999999</v>
      </c>
      <c r="AH103" s="19">
        <f t="shared" si="243"/>
        <v>145.70195621678999</v>
      </c>
      <c r="AI103" s="42"/>
      <c r="AJ103" s="42"/>
      <c r="AK103" s="42"/>
      <c r="AL103" s="42"/>
      <c r="AM103" s="42"/>
      <c r="AN103" s="42"/>
      <c r="AO103" s="42"/>
      <c r="AP103" s="42"/>
      <c r="AQ103" s="42"/>
      <c r="AR103" s="44"/>
      <c r="AS103" s="40">
        <f t="shared" si="252"/>
        <v>175.08799999999999</v>
      </c>
      <c r="AT103" s="31">
        <f t="shared" si="253"/>
        <v>197</v>
      </c>
    </row>
    <row r="104" spans="1:46">
      <c r="A104" s="41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SFG-FRBNRG-BOR-75X51X10</v>
      </c>
      <c r="E104" s="16" t="str">
        <f t="shared" si="257"/>
        <v>Restonic Hotel Motel Bonnell Regular Border 75X51X10</v>
      </c>
      <c r="F104" s="16" t="str">
        <f t="shared" si="257"/>
        <v>SFG-FRBNRG-BOR-75X51X10</v>
      </c>
      <c r="G104" s="16" t="str">
        <f t="shared" si="257"/>
        <v>Restonic Hotel Motel Bonnell Regular Border 75X51X10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8" t="s">
        <v>1964</v>
      </c>
      <c r="R104" s="38" t="s">
        <v>1965</v>
      </c>
      <c r="S104" s="38" t="s">
        <v>25</v>
      </c>
      <c r="T104" s="39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75X51X10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10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6"/>
        <v>1</v>
      </c>
      <c r="AG104">
        <f>VLOOKUP(Q104,'Rm-feb-24'!B:P,15,0)</f>
        <v>5.9957000000000003</v>
      </c>
      <c r="AH104" s="19">
        <f t="shared" si="243"/>
        <v>5.9957000000000003</v>
      </c>
      <c r="AI104" s="42"/>
      <c r="AJ104" s="42"/>
      <c r="AK104" s="42"/>
      <c r="AL104" s="42"/>
      <c r="AM104" s="42"/>
      <c r="AN104" s="42"/>
      <c r="AO104" s="42"/>
      <c r="AP104" s="42"/>
      <c r="AQ104" s="42"/>
      <c r="AR104" s="44"/>
      <c r="AS104" s="40">
        <f t="shared" si="252"/>
        <v>175.08799999999999</v>
      </c>
      <c r="AT104" s="31">
        <f t="shared" si="253"/>
        <v>197</v>
      </c>
    </row>
    <row r="105" spans="1:46">
      <c r="A105" s="41">
        <v>5</v>
      </c>
      <c r="B105" s="15">
        <f t="shared" ref="B105:G105" si="259">B104</f>
        <v>12</v>
      </c>
      <c r="C105" s="15" t="str">
        <f t="shared" si="259"/>
        <v>28.03.2024</v>
      </c>
      <c r="D105" s="16" t="str">
        <f t="shared" si="259"/>
        <v>SFG-FRBNRG-BOR-75X51X10</v>
      </c>
      <c r="E105" s="16" t="str">
        <f t="shared" si="259"/>
        <v>Restonic Hotel Motel Bonnell Regular Border 75X51X10</v>
      </c>
      <c r="F105" s="16" t="str">
        <f t="shared" si="259"/>
        <v>SFG-FRBNRG-BOR-75X51X10</v>
      </c>
      <c r="G105" s="16" t="str">
        <f t="shared" si="259"/>
        <v>Restonic Hotel Motel Bonnell Regular Border 75X51X10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8" t="s">
        <v>459</v>
      </c>
      <c r="R105" s="38" t="s">
        <v>460</v>
      </c>
      <c r="S105" s="38" t="s">
        <v>25</v>
      </c>
      <c r="T105" s="39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75X51X10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10</v>
      </c>
      <c r="AB105" s="19" t="str">
        <f t="shared" ref="AB105:AC105" si="260">AB104</f>
        <v>75</v>
      </c>
      <c r="AC105" s="19" t="str">
        <f t="shared" si="260"/>
        <v>51</v>
      </c>
      <c r="AF105" s="21">
        <f t="shared" si="256"/>
        <v>1</v>
      </c>
      <c r="AG105">
        <f>VLOOKUP(Q105,'Rm-feb-24'!B:P,15,0)</f>
        <v>1.3274999999999999</v>
      </c>
      <c r="AH105" s="19">
        <f t="shared" si="243"/>
        <v>1.3274999999999999</v>
      </c>
      <c r="AI105" s="42"/>
      <c r="AJ105" s="42"/>
      <c r="AK105" s="42"/>
      <c r="AL105" s="42"/>
      <c r="AM105" s="42"/>
      <c r="AN105" s="42"/>
      <c r="AO105" s="42"/>
      <c r="AP105" s="42"/>
      <c r="AQ105" s="42"/>
      <c r="AR105" s="44"/>
      <c r="AS105" s="40">
        <f t="shared" si="252"/>
        <v>175.08799999999999</v>
      </c>
      <c r="AT105" s="31">
        <f t="shared" si="253"/>
        <v>197</v>
      </c>
    </row>
    <row r="106" spans="1:46">
      <c r="A106" s="41">
        <v>6</v>
      </c>
      <c r="B106" s="15">
        <f t="shared" ref="B106:G106" si="261">B105</f>
        <v>12</v>
      </c>
      <c r="C106" s="15" t="str">
        <f t="shared" si="261"/>
        <v>28.03.2024</v>
      </c>
      <c r="D106" s="16" t="str">
        <f t="shared" si="261"/>
        <v>SFG-FRBNRG-BOR-75X51X10</v>
      </c>
      <c r="E106" s="16" t="str">
        <f t="shared" si="261"/>
        <v>Restonic Hotel Motel Bonnell Regular Border 75X51X10</v>
      </c>
      <c r="F106" s="16" t="str">
        <f t="shared" si="261"/>
        <v>SFG-FRBNRG-BOR-75X51X10</v>
      </c>
      <c r="G106" s="16" t="str">
        <f t="shared" si="261"/>
        <v>Restonic Hotel Motel Bonnell Regular Border 75X51X10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8" t="s">
        <v>2232</v>
      </c>
      <c r="R106" s="38" t="s">
        <v>2233</v>
      </c>
      <c r="S106" s="38" t="s">
        <v>25</v>
      </c>
      <c r="T106" s="39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75X51X10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10</v>
      </c>
      <c r="AB106" s="19" t="str">
        <f t="shared" ref="AB106:AC106" si="262">AB105</f>
        <v>75</v>
      </c>
      <c r="AC106" s="19" t="str">
        <f t="shared" si="262"/>
        <v>51</v>
      </c>
      <c r="AF106" s="21">
        <f t="shared" si="256"/>
        <v>1</v>
      </c>
      <c r="AG106">
        <f>VLOOKUP(Q106,'Rm-feb-24'!B:P,15,0)</f>
        <v>1.7318</v>
      </c>
      <c r="AH106" s="19">
        <f t="shared" si="243"/>
        <v>1.7318</v>
      </c>
      <c r="AI106" s="42"/>
      <c r="AJ106" s="42"/>
      <c r="AK106" s="42"/>
      <c r="AL106" s="42"/>
      <c r="AM106" s="42"/>
      <c r="AN106" s="42"/>
      <c r="AO106" s="42"/>
      <c r="AP106" s="42"/>
      <c r="AQ106" s="42"/>
      <c r="AR106" s="44"/>
      <c r="AS106" s="40">
        <f t="shared" si="252"/>
        <v>175.08799999999999</v>
      </c>
      <c r="AT106" s="31">
        <f t="shared" si="253"/>
        <v>197</v>
      </c>
    </row>
    <row r="107" spans="1:46">
      <c r="A107" s="41">
        <v>7</v>
      </c>
      <c r="B107" s="15">
        <f t="shared" ref="B107:G107" si="263">B106</f>
        <v>12</v>
      </c>
      <c r="C107" s="15" t="str">
        <f t="shared" si="263"/>
        <v>28.03.2024</v>
      </c>
      <c r="D107" s="16" t="str">
        <f t="shared" si="263"/>
        <v>SFG-FRBNRG-BOR-75X51X10</v>
      </c>
      <c r="E107" s="16" t="str">
        <f t="shared" si="263"/>
        <v>Restonic Hotel Motel Bonnell Regular Border 75X51X10</v>
      </c>
      <c r="F107" s="16" t="str">
        <f t="shared" si="263"/>
        <v>SFG-FRBNRG-BOR-75X51X10</v>
      </c>
      <c r="G107" s="16" t="str">
        <f t="shared" si="263"/>
        <v>Restonic Hotel Motel Bonnell Regular Border 75X51X10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8" t="s">
        <v>18738</v>
      </c>
      <c r="R107" s="38" t="s">
        <v>34277</v>
      </c>
      <c r="S107" s="38" t="s">
        <v>192</v>
      </c>
      <c r="T107" s="39">
        <v>1.1599999999999999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75X51X10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10</v>
      </c>
      <c r="AB107" s="19" t="str">
        <f t="shared" ref="AB107:AC107" si="264">AB106</f>
        <v>75</v>
      </c>
      <c r="AC107" s="19" t="str">
        <f t="shared" si="264"/>
        <v>51</v>
      </c>
      <c r="AF107" s="21">
        <f t="shared" si="256"/>
        <v>1.1599999999999999</v>
      </c>
      <c r="AG107" s="25">
        <f>VLOOKUP(Q107,'SFG-RM'!A:B,2,0)</f>
        <v>9.3094552894011979</v>
      </c>
      <c r="AH107" s="19">
        <f t="shared" si="243"/>
        <v>10.798968135705389</v>
      </c>
      <c r="AI107" s="42"/>
      <c r="AJ107" s="42"/>
      <c r="AK107" s="42"/>
      <c r="AL107" s="42"/>
      <c r="AM107" s="42"/>
      <c r="AN107" s="42"/>
      <c r="AO107" s="42"/>
      <c r="AP107" s="42"/>
      <c r="AQ107" s="42"/>
      <c r="AR107" s="44"/>
      <c r="AS107" s="40">
        <f t="shared" si="252"/>
        <v>175.08799999999999</v>
      </c>
      <c r="AT107" s="31">
        <f t="shared" si="253"/>
        <v>197</v>
      </c>
    </row>
    <row r="108" spans="1:46">
      <c r="A108" s="41">
        <v>8</v>
      </c>
      <c r="B108" s="15">
        <f t="shared" ref="B108:G108" si="265">B107</f>
        <v>12</v>
      </c>
      <c r="C108" s="15" t="str">
        <f t="shared" si="265"/>
        <v>28.03.2024</v>
      </c>
      <c r="D108" s="16" t="str">
        <f t="shared" si="265"/>
        <v>SFG-FRBNRG-BOR-75X51X10</v>
      </c>
      <c r="E108" s="16" t="str">
        <f t="shared" si="265"/>
        <v>Restonic Hotel Motel Bonnell Regular Border 75X51X10</v>
      </c>
      <c r="F108" s="16" t="str">
        <f t="shared" si="265"/>
        <v>SFG-FRBNRG-BOR-75X51X10</v>
      </c>
      <c r="G108" s="16" t="str">
        <f t="shared" si="265"/>
        <v>Restonic Hotel Motel Bonnell Regular Border 75X51X10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8" t="s">
        <v>1479</v>
      </c>
      <c r="R108" s="38" t="s">
        <v>1480</v>
      </c>
      <c r="S108" s="38" t="s">
        <v>165</v>
      </c>
      <c r="T108" s="39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75X51X10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10</v>
      </c>
      <c r="AB108" s="19" t="str">
        <f t="shared" ref="AB108:AC108" si="266">AB107</f>
        <v>75</v>
      </c>
      <c r="AC108" s="19" t="str">
        <f t="shared" si="266"/>
        <v>51</v>
      </c>
      <c r="AF108" s="21">
        <f t="shared" si="256"/>
        <v>2</v>
      </c>
      <c r="AG108">
        <f>VLOOKUP(Q108,'Rm-feb-24'!B:P,15,0)</f>
        <v>4.6721000000000004</v>
      </c>
      <c r="AH108" s="19">
        <f t="shared" si="243"/>
        <v>9.3442000000000007</v>
      </c>
      <c r="AI108" s="42"/>
      <c r="AJ108" s="42"/>
      <c r="AK108" s="42"/>
      <c r="AL108" s="42"/>
      <c r="AM108" s="42"/>
      <c r="AN108" s="42"/>
      <c r="AO108" s="42"/>
      <c r="AP108" s="42"/>
      <c r="AQ108" s="42"/>
      <c r="AR108" s="44"/>
      <c r="AS108" s="40">
        <f t="shared" si="252"/>
        <v>175.08799999999999</v>
      </c>
      <c r="AT108" s="31">
        <f t="shared" si="253"/>
        <v>197</v>
      </c>
    </row>
    <row r="110" spans="1:46">
      <c r="A110" s="41">
        <v>1</v>
      </c>
      <c r="B110" s="15">
        <v>13</v>
      </c>
      <c r="C110" s="15" t="s">
        <v>34276</v>
      </c>
      <c r="D110" s="16" t="s">
        <v>34304</v>
      </c>
      <c r="E110" s="16" t="s">
        <v>34305</v>
      </c>
      <c r="F110" s="16" t="str">
        <f>D110</f>
        <v>SFG-FRBNRG-BOR-75X54X10</v>
      </c>
      <c r="G110" s="16" t="str">
        <f>E110</f>
        <v>Restonic Hotel Motel Bonnell Regular Border 75X54X10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8" t="s">
        <v>1659</v>
      </c>
      <c r="R110" s="38" t="s">
        <v>1660</v>
      </c>
      <c r="S110" s="38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75X54X10</v>
      </c>
      <c r="Y110" s="30" t="str">
        <f>LEFT(X110,2)</f>
        <v>75</v>
      </c>
      <c r="Z110" s="30" t="str">
        <f>MID(X110,4,2)</f>
        <v>54</v>
      </c>
      <c r="AA110" s="30" t="str">
        <f>RIGHT(X110,2)</f>
        <v>10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67">AF110*AG110</f>
        <v>0.129439688</v>
      </c>
      <c r="AI110" s="42">
        <f>SUM(AH110:AH117)</f>
        <v>178.52934253380539</v>
      </c>
      <c r="AJ110" s="42">
        <f>ROUND(AI110,3)</f>
        <v>178.529</v>
      </c>
      <c r="AK110" s="42">
        <f>AJ110</f>
        <v>178.529</v>
      </c>
      <c r="AL110" s="42">
        <f>+AK110+AQ110</f>
        <v>200.62178522099998</v>
      </c>
      <c r="AM110" s="42">
        <f>+SUM(((AK110*3%*18%)))</f>
        <v>0.96405659999999982</v>
      </c>
      <c r="AN110" s="42">
        <f t="shared" ref="AN110" si="268">+SUM(((AK110*14.33%*53%)))</f>
        <v>13.559099021000002</v>
      </c>
      <c r="AO110" s="42">
        <f t="shared" ref="AO110" si="269">+SUM(((AK110*5.92%*53%)))</f>
        <v>5.6015259040000007</v>
      </c>
      <c r="AP110" s="42">
        <f t="shared" ref="AP110" si="270">+SUM(((AK110*2.08%*53%)))</f>
        <v>1.968103696</v>
      </c>
      <c r="AQ110" s="42">
        <f>SUM(AM110:AP110)</f>
        <v>22.092785221</v>
      </c>
      <c r="AR110" s="43">
        <f>ROUNDUP(AL110,0)</f>
        <v>201</v>
      </c>
      <c r="AS110" s="40">
        <f>AK110</f>
        <v>178.529</v>
      </c>
      <c r="AT110" s="31">
        <f>AR110</f>
        <v>201</v>
      </c>
    </row>
    <row r="111" spans="1:46">
      <c r="A111" s="41">
        <v>2</v>
      </c>
      <c r="B111" s="15">
        <f t="shared" ref="B111:G111" si="271">B110</f>
        <v>13</v>
      </c>
      <c r="C111" s="15" t="str">
        <f t="shared" si="271"/>
        <v>28.03.2024</v>
      </c>
      <c r="D111" s="16" t="str">
        <f t="shared" si="271"/>
        <v>SFG-FRBNRG-BOR-75X54X10</v>
      </c>
      <c r="E111" s="16" t="str">
        <f t="shared" si="271"/>
        <v>Restonic Hotel Motel Bonnell Regular Border 75X54X10</v>
      </c>
      <c r="F111" s="16" t="str">
        <f t="shared" si="271"/>
        <v>SFG-FRBNRG-BOR-75X54X10</v>
      </c>
      <c r="G111" s="16" t="str">
        <f t="shared" si="271"/>
        <v>Restonic Hotel Motel Bonnell Regular Border 75X54X10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8" t="s">
        <v>698</v>
      </c>
      <c r="R111" s="38" t="s">
        <v>699</v>
      </c>
      <c r="S111" s="38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2">RIGHT(D111,8)</f>
        <v>75X54X10</v>
      </c>
      <c r="Y111" s="30" t="str">
        <f t="shared" ref="Y111:Y117" si="273">LEFT(X111,2)</f>
        <v>75</v>
      </c>
      <c r="Z111" s="30" t="str">
        <f t="shared" ref="Z111:Z117" si="274">MID(X111,4,2)</f>
        <v>54</v>
      </c>
      <c r="AA111" s="30" t="str">
        <f t="shared" ref="AA111:AA117" si="275">RIGHT(X111,2)</f>
        <v>10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67"/>
        <v>5.8000000000000003E-2</v>
      </c>
      <c r="AI111" s="42"/>
      <c r="AJ111" s="42"/>
      <c r="AK111" s="42"/>
      <c r="AL111" s="42"/>
      <c r="AM111" s="42"/>
      <c r="AN111" s="42"/>
      <c r="AO111" s="42"/>
      <c r="AP111" s="42"/>
      <c r="AQ111" s="42"/>
      <c r="AR111" s="44"/>
      <c r="AS111" s="40">
        <f t="shared" ref="AS111:AS117" si="276">AS110</f>
        <v>178.529</v>
      </c>
      <c r="AT111" s="31">
        <f t="shared" ref="AT111:AT117" si="277">AT110</f>
        <v>201</v>
      </c>
    </row>
    <row r="112" spans="1:46">
      <c r="A112" s="41">
        <v>3</v>
      </c>
      <c r="B112" s="15">
        <f t="shared" ref="B112:G112" si="278">B111</f>
        <v>13</v>
      </c>
      <c r="C112" s="15" t="str">
        <f t="shared" si="278"/>
        <v>28.03.2024</v>
      </c>
      <c r="D112" s="16" t="str">
        <f t="shared" si="278"/>
        <v>SFG-FRBNRG-BOR-75X54X10</v>
      </c>
      <c r="E112" s="16" t="str">
        <f t="shared" si="278"/>
        <v>Restonic Hotel Motel Bonnell Regular Border 75X54X10</v>
      </c>
      <c r="F112" s="16" t="str">
        <f t="shared" si="278"/>
        <v>SFG-FRBNRG-BOR-75X54X10</v>
      </c>
      <c r="G112" s="16" t="str">
        <f t="shared" si="278"/>
        <v>Restonic Hotel Motel Bonnell Regular Border 75X54X10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8" t="s">
        <v>18717</v>
      </c>
      <c r="R112" s="38" t="s">
        <v>34278</v>
      </c>
      <c r="S112" s="38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2"/>
        <v>75X54X10</v>
      </c>
      <c r="Y112" s="30" t="str">
        <f t="shared" si="273"/>
        <v>75</v>
      </c>
      <c r="Z112" s="30" t="str">
        <f t="shared" si="274"/>
        <v>54</v>
      </c>
      <c r="AA112" s="30" t="str">
        <f t="shared" si="275"/>
        <v>10</v>
      </c>
      <c r="AB112" s="19" t="str">
        <f t="shared" ref="AB112:AC112" si="279">AB111</f>
        <v>75</v>
      </c>
      <c r="AC112" s="19" t="str">
        <f t="shared" si="279"/>
        <v>54</v>
      </c>
      <c r="AD112" s="20">
        <f>ROUNDUP(((((AB112+AC112)*2)+3)*0.0254),3)</f>
        <v>6.63</v>
      </c>
      <c r="AF112" s="21">
        <f t="shared" ref="AF112:AF117" si="280">T112</f>
        <v>6.63</v>
      </c>
      <c r="AG112" s="25">
        <f>VLOOKUP(Q112,'SFG-RM'!A:B,2,0)</f>
        <v>22.495284269999999</v>
      </c>
      <c r="AH112" s="19">
        <f t="shared" si="267"/>
        <v>149.14373471010001</v>
      </c>
      <c r="AI112" s="42"/>
      <c r="AJ112" s="42"/>
      <c r="AK112" s="42"/>
      <c r="AL112" s="42"/>
      <c r="AM112" s="42"/>
      <c r="AN112" s="42"/>
      <c r="AO112" s="42"/>
      <c r="AP112" s="42"/>
      <c r="AQ112" s="42"/>
      <c r="AR112" s="44"/>
      <c r="AS112" s="40">
        <f t="shared" si="276"/>
        <v>178.529</v>
      </c>
      <c r="AT112" s="31">
        <f t="shared" si="277"/>
        <v>201</v>
      </c>
    </row>
    <row r="113" spans="1:46">
      <c r="A113" s="41">
        <v>4</v>
      </c>
      <c r="B113" s="15">
        <f t="shared" ref="B113:G113" si="281">B112</f>
        <v>13</v>
      </c>
      <c r="C113" s="15" t="str">
        <f t="shared" si="281"/>
        <v>28.03.2024</v>
      </c>
      <c r="D113" s="16" t="str">
        <f t="shared" si="281"/>
        <v>SFG-FRBNRG-BOR-75X54X10</v>
      </c>
      <c r="E113" s="16" t="str">
        <f t="shared" si="281"/>
        <v>Restonic Hotel Motel Bonnell Regular Border 75X54X10</v>
      </c>
      <c r="F113" s="16" t="str">
        <f t="shared" si="281"/>
        <v>SFG-FRBNRG-BOR-75X54X10</v>
      </c>
      <c r="G113" s="16" t="str">
        <f t="shared" si="281"/>
        <v>Restonic Hotel Motel Bonnell Regular Border 75X54X10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8" t="s">
        <v>1964</v>
      </c>
      <c r="R113" s="38" t="s">
        <v>1965</v>
      </c>
      <c r="S113" s="38" t="s">
        <v>25</v>
      </c>
      <c r="T113" s="39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2"/>
        <v>75X54X10</v>
      </c>
      <c r="Y113" s="30" t="str">
        <f t="shared" si="273"/>
        <v>75</v>
      </c>
      <c r="Z113" s="30" t="str">
        <f t="shared" si="274"/>
        <v>54</v>
      </c>
      <c r="AA113" s="30" t="str">
        <f t="shared" si="275"/>
        <v>10</v>
      </c>
      <c r="AB113" s="19" t="str">
        <f t="shared" ref="AB113:AC113" si="282">AB112</f>
        <v>75</v>
      </c>
      <c r="AC113" s="19" t="str">
        <f t="shared" si="282"/>
        <v>54</v>
      </c>
      <c r="AD113" s="20">
        <f>ROUNDUP(((((72+30)*2)+3)*0.0254),3)</f>
        <v>5.258</v>
      </c>
      <c r="AF113" s="21">
        <f t="shared" si="280"/>
        <v>1</v>
      </c>
      <c r="AG113">
        <f>VLOOKUP(Q113,'Rm-feb-24'!B:P,15,0)</f>
        <v>5.9957000000000003</v>
      </c>
      <c r="AH113" s="19">
        <f t="shared" si="267"/>
        <v>5.9957000000000003</v>
      </c>
      <c r="AI113" s="42"/>
      <c r="AJ113" s="42"/>
      <c r="AK113" s="42"/>
      <c r="AL113" s="42"/>
      <c r="AM113" s="42"/>
      <c r="AN113" s="42"/>
      <c r="AO113" s="42"/>
      <c r="AP113" s="42"/>
      <c r="AQ113" s="42"/>
      <c r="AR113" s="44"/>
      <c r="AS113" s="40">
        <f t="shared" si="276"/>
        <v>178.529</v>
      </c>
      <c r="AT113" s="31">
        <f t="shared" si="277"/>
        <v>201</v>
      </c>
    </row>
    <row r="114" spans="1:46">
      <c r="A114" s="41">
        <v>5</v>
      </c>
      <c r="B114" s="15">
        <f t="shared" ref="B114:G114" si="283">B113</f>
        <v>13</v>
      </c>
      <c r="C114" s="15" t="str">
        <f t="shared" si="283"/>
        <v>28.03.2024</v>
      </c>
      <c r="D114" s="16" t="str">
        <f t="shared" si="283"/>
        <v>SFG-FRBNRG-BOR-75X54X10</v>
      </c>
      <c r="E114" s="16" t="str">
        <f t="shared" si="283"/>
        <v>Restonic Hotel Motel Bonnell Regular Border 75X54X10</v>
      </c>
      <c r="F114" s="16" t="str">
        <f t="shared" si="283"/>
        <v>SFG-FRBNRG-BOR-75X54X10</v>
      </c>
      <c r="G114" s="16" t="str">
        <f t="shared" si="283"/>
        <v>Restonic Hotel Motel Bonnell Regular Border 75X54X10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8" t="s">
        <v>459</v>
      </c>
      <c r="R114" s="38" t="s">
        <v>460</v>
      </c>
      <c r="S114" s="38" t="s">
        <v>25</v>
      </c>
      <c r="T114" s="39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2"/>
        <v>75X54X10</v>
      </c>
      <c r="Y114" s="30" t="str">
        <f t="shared" si="273"/>
        <v>75</v>
      </c>
      <c r="Z114" s="30" t="str">
        <f t="shared" si="274"/>
        <v>54</v>
      </c>
      <c r="AA114" s="30" t="str">
        <f t="shared" si="275"/>
        <v>10</v>
      </c>
      <c r="AB114" s="19" t="str">
        <f t="shared" ref="AB114:AC114" si="284">AB113</f>
        <v>75</v>
      </c>
      <c r="AC114" s="19" t="str">
        <f t="shared" si="284"/>
        <v>54</v>
      </c>
      <c r="AF114" s="21">
        <f t="shared" si="280"/>
        <v>1</v>
      </c>
      <c r="AG114">
        <f>VLOOKUP(Q114,'Rm-feb-24'!B:P,15,0)</f>
        <v>1.3274999999999999</v>
      </c>
      <c r="AH114" s="19">
        <f t="shared" si="267"/>
        <v>1.3274999999999999</v>
      </c>
      <c r="AI114" s="42"/>
      <c r="AJ114" s="42"/>
      <c r="AK114" s="42"/>
      <c r="AL114" s="42"/>
      <c r="AM114" s="42"/>
      <c r="AN114" s="42"/>
      <c r="AO114" s="42"/>
      <c r="AP114" s="42"/>
      <c r="AQ114" s="42"/>
      <c r="AR114" s="44"/>
      <c r="AS114" s="40">
        <f t="shared" si="276"/>
        <v>178.529</v>
      </c>
      <c r="AT114" s="31">
        <f t="shared" si="277"/>
        <v>201</v>
      </c>
    </row>
    <row r="115" spans="1:46">
      <c r="A115" s="41">
        <v>6</v>
      </c>
      <c r="B115" s="15">
        <f t="shared" ref="B115:G115" si="285">B114</f>
        <v>13</v>
      </c>
      <c r="C115" s="15" t="str">
        <f t="shared" si="285"/>
        <v>28.03.2024</v>
      </c>
      <c r="D115" s="16" t="str">
        <f t="shared" si="285"/>
        <v>SFG-FRBNRG-BOR-75X54X10</v>
      </c>
      <c r="E115" s="16" t="str">
        <f t="shared" si="285"/>
        <v>Restonic Hotel Motel Bonnell Regular Border 75X54X10</v>
      </c>
      <c r="F115" s="16" t="str">
        <f t="shared" si="285"/>
        <v>SFG-FRBNRG-BOR-75X54X10</v>
      </c>
      <c r="G115" s="16" t="str">
        <f t="shared" si="285"/>
        <v>Restonic Hotel Motel Bonnell Regular Border 75X54X10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8" t="s">
        <v>2232</v>
      </c>
      <c r="R115" s="38" t="s">
        <v>2233</v>
      </c>
      <c r="S115" s="38" t="s">
        <v>25</v>
      </c>
      <c r="T115" s="39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2"/>
        <v>75X54X10</v>
      </c>
      <c r="Y115" s="30" t="str">
        <f t="shared" si="273"/>
        <v>75</v>
      </c>
      <c r="Z115" s="30" t="str">
        <f t="shared" si="274"/>
        <v>54</v>
      </c>
      <c r="AA115" s="30" t="str">
        <f t="shared" si="275"/>
        <v>10</v>
      </c>
      <c r="AB115" s="19" t="str">
        <f t="shared" ref="AB115:AC115" si="286">AB114</f>
        <v>75</v>
      </c>
      <c r="AC115" s="19" t="str">
        <f t="shared" si="286"/>
        <v>54</v>
      </c>
      <c r="AF115" s="21">
        <f t="shared" si="280"/>
        <v>1</v>
      </c>
      <c r="AG115">
        <f>VLOOKUP(Q115,'Rm-feb-24'!B:P,15,0)</f>
        <v>1.7318</v>
      </c>
      <c r="AH115" s="19">
        <f t="shared" si="267"/>
        <v>1.7318</v>
      </c>
      <c r="AI115" s="42"/>
      <c r="AJ115" s="42"/>
      <c r="AK115" s="42"/>
      <c r="AL115" s="42"/>
      <c r="AM115" s="42"/>
      <c r="AN115" s="42"/>
      <c r="AO115" s="42"/>
      <c r="AP115" s="42"/>
      <c r="AQ115" s="42"/>
      <c r="AR115" s="44"/>
      <c r="AS115" s="40">
        <f t="shared" si="276"/>
        <v>178.529</v>
      </c>
      <c r="AT115" s="31">
        <f t="shared" si="277"/>
        <v>201</v>
      </c>
    </row>
    <row r="116" spans="1:46">
      <c r="A116" s="41">
        <v>7</v>
      </c>
      <c r="B116" s="15">
        <f t="shared" ref="B116:G116" si="287">B115</f>
        <v>13</v>
      </c>
      <c r="C116" s="15" t="str">
        <f t="shared" si="287"/>
        <v>28.03.2024</v>
      </c>
      <c r="D116" s="16" t="str">
        <f t="shared" si="287"/>
        <v>SFG-FRBNRG-BOR-75X54X10</v>
      </c>
      <c r="E116" s="16" t="str">
        <f t="shared" si="287"/>
        <v>Restonic Hotel Motel Bonnell Regular Border 75X54X10</v>
      </c>
      <c r="F116" s="16" t="str">
        <f t="shared" si="287"/>
        <v>SFG-FRBNRG-BOR-75X54X10</v>
      </c>
      <c r="G116" s="16" t="str">
        <f t="shared" si="287"/>
        <v>Restonic Hotel Motel Bonnell Regular Border 75X54X10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8" t="s">
        <v>18738</v>
      </c>
      <c r="R116" s="38" t="s">
        <v>34277</v>
      </c>
      <c r="S116" s="38" t="s">
        <v>192</v>
      </c>
      <c r="T116" s="39">
        <v>1.1599999999999999</v>
      </c>
      <c r="U116" s="16" t="s">
        <v>2292</v>
      </c>
      <c r="V116" s="16" t="s">
        <v>2276</v>
      </c>
      <c r="W116" s="16" t="s">
        <v>2295</v>
      </c>
      <c r="X116" s="29" t="str">
        <f t="shared" si="272"/>
        <v>75X54X10</v>
      </c>
      <c r="Y116" s="30" t="str">
        <f t="shared" si="273"/>
        <v>75</v>
      </c>
      <c r="Z116" s="30" t="str">
        <f t="shared" si="274"/>
        <v>54</v>
      </c>
      <c r="AA116" s="30" t="str">
        <f t="shared" si="275"/>
        <v>10</v>
      </c>
      <c r="AB116" s="19" t="str">
        <f t="shared" ref="AB116:AC116" si="288">AB115</f>
        <v>75</v>
      </c>
      <c r="AC116" s="19" t="str">
        <f t="shared" si="288"/>
        <v>54</v>
      </c>
      <c r="AF116" s="21">
        <f t="shared" si="280"/>
        <v>1.1599999999999999</v>
      </c>
      <c r="AG116" s="25">
        <f>VLOOKUP(Q116,'SFG-RM'!A:B,2,0)</f>
        <v>9.3094552894011979</v>
      </c>
      <c r="AH116" s="19">
        <f t="shared" si="267"/>
        <v>10.798968135705389</v>
      </c>
      <c r="AI116" s="42"/>
      <c r="AJ116" s="42"/>
      <c r="AK116" s="42"/>
      <c r="AL116" s="42"/>
      <c r="AM116" s="42"/>
      <c r="AN116" s="42"/>
      <c r="AO116" s="42"/>
      <c r="AP116" s="42"/>
      <c r="AQ116" s="42"/>
      <c r="AR116" s="44"/>
      <c r="AS116" s="40">
        <f t="shared" si="276"/>
        <v>178.529</v>
      </c>
      <c r="AT116" s="31">
        <f t="shared" si="277"/>
        <v>201</v>
      </c>
    </row>
    <row r="117" spans="1:46">
      <c r="A117" s="41">
        <v>8</v>
      </c>
      <c r="B117" s="15">
        <f t="shared" ref="B117:G117" si="289">B116</f>
        <v>13</v>
      </c>
      <c r="C117" s="15" t="str">
        <f t="shared" si="289"/>
        <v>28.03.2024</v>
      </c>
      <c r="D117" s="16" t="str">
        <f t="shared" si="289"/>
        <v>SFG-FRBNRG-BOR-75X54X10</v>
      </c>
      <c r="E117" s="16" t="str">
        <f t="shared" si="289"/>
        <v>Restonic Hotel Motel Bonnell Regular Border 75X54X10</v>
      </c>
      <c r="F117" s="16" t="str">
        <f t="shared" si="289"/>
        <v>SFG-FRBNRG-BOR-75X54X10</v>
      </c>
      <c r="G117" s="16" t="str">
        <f t="shared" si="289"/>
        <v>Restonic Hotel Motel Bonnell Regular Border 75X54X10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8" t="s">
        <v>1479</v>
      </c>
      <c r="R117" s="38" t="s">
        <v>1480</v>
      </c>
      <c r="S117" s="38" t="s">
        <v>165</v>
      </c>
      <c r="T117" s="39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2"/>
        <v>75X54X10</v>
      </c>
      <c r="Y117" s="30" t="str">
        <f t="shared" si="273"/>
        <v>75</v>
      </c>
      <c r="Z117" s="30" t="str">
        <f t="shared" si="274"/>
        <v>54</v>
      </c>
      <c r="AA117" s="30" t="str">
        <f t="shared" si="275"/>
        <v>10</v>
      </c>
      <c r="AB117" s="19" t="str">
        <f t="shared" ref="AB117:AC117" si="290">AB116</f>
        <v>75</v>
      </c>
      <c r="AC117" s="19" t="str">
        <f t="shared" si="290"/>
        <v>54</v>
      </c>
      <c r="AF117" s="21">
        <f t="shared" si="280"/>
        <v>2</v>
      </c>
      <c r="AG117">
        <f>VLOOKUP(Q117,'Rm-feb-24'!B:P,15,0)</f>
        <v>4.6721000000000004</v>
      </c>
      <c r="AH117" s="19">
        <f t="shared" si="267"/>
        <v>9.3442000000000007</v>
      </c>
      <c r="AI117" s="42"/>
      <c r="AJ117" s="42"/>
      <c r="AK117" s="42"/>
      <c r="AL117" s="42"/>
      <c r="AM117" s="42"/>
      <c r="AN117" s="42"/>
      <c r="AO117" s="42"/>
      <c r="AP117" s="42"/>
      <c r="AQ117" s="42"/>
      <c r="AR117" s="44"/>
      <c r="AS117" s="40">
        <f t="shared" si="276"/>
        <v>178.529</v>
      </c>
      <c r="AT117" s="31">
        <f t="shared" si="277"/>
        <v>201</v>
      </c>
    </row>
    <row r="119" spans="1:46">
      <c r="A119" s="41">
        <v>1</v>
      </c>
      <c r="B119" s="15">
        <v>14</v>
      </c>
      <c r="C119" s="15" t="s">
        <v>34276</v>
      </c>
      <c r="D119" s="16" t="s">
        <v>34306</v>
      </c>
      <c r="E119" s="16" t="s">
        <v>34307</v>
      </c>
      <c r="F119" s="16" t="str">
        <f>D119</f>
        <v>SFG-FRBNRG-BOR-75X57X10</v>
      </c>
      <c r="G119" s="16" t="str">
        <f>E119</f>
        <v>Restonic Hotel Motel Bonnell Regular Border 75X57X10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8" t="s">
        <v>1659</v>
      </c>
      <c r="R119" s="38" t="s">
        <v>1660</v>
      </c>
      <c r="S119" s="38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75X57X10</v>
      </c>
      <c r="Y119" s="30" t="str">
        <f>LEFT(X119,2)</f>
        <v>75</v>
      </c>
      <c r="Z119" s="30" t="str">
        <f>MID(X119,4,2)</f>
        <v>57</v>
      </c>
      <c r="AA119" s="30" t="str">
        <f>RIGHT(X119,2)</f>
        <v>10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291">AF119*AG119</f>
        <v>0.129439688</v>
      </c>
      <c r="AI119" s="42">
        <f>SUM(AH119:AH126)</f>
        <v>181.94862574284537</v>
      </c>
      <c r="AJ119" s="42">
        <f>ROUND(AI119,3)</f>
        <v>181.94900000000001</v>
      </c>
      <c r="AK119" s="42">
        <f>AJ119</f>
        <v>181.94900000000001</v>
      </c>
      <c r="AL119" s="42">
        <f>+AK119+AQ119</f>
        <v>204.46500680100002</v>
      </c>
      <c r="AM119" s="42">
        <f>+SUM(((AK119*3%*18%)))</f>
        <v>0.98252459999999997</v>
      </c>
      <c r="AN119" s="42">
        <f t="shared" ref="AN119" si="292">+SUM(((AK119*14.33%*53%)))</f>
        <v>13.818844601000002</v>
      </c>
      <c r="AO119" s="42">
        <f t="shared" ref="AO119" si="293">+SUM(((AK119*5.92%*53%)))</f>
        <v>5.7088318240000007</v>
      </c>
      <c r="AP119" s="42">
        <f t="shared" ref="AP119" si="294">+SUM(((AK119*2.08%*53%)))</f>
        <v>2.0058057760000003</v>
      </c>
      <c r="AQ119" s="42">
        <f>SUM(AM119:AP119)</f>
        <v>22.516006801</v>
      </c>
      <c r="AR119" s="43">
        <f>ROUNDUP(AL119,0)</f>
        <v>205</v>
      </c>
      <c r="AS119" s="40">
        <f>AK119</f>
        <v>181.94900000000001</v>
      </c>
      <c r="AT119" s="31">
        <f>AR119</f>
        <v>205</v>
      </c>
    </row>
    <row r="120" spans="1:46">
      <c r="A120" s="41">
        <v>2</v>
      </c>
      <c r="B120" s="15">
        <f t="shared" ref="B120:G120" si="295">B119</f>
        <v>14</v>
      </c>
      <c r="C120" s="15" t="str">
        <f t="shared" si="295"/>
        <v>28.03.2024</v>
      </c>
      <c r="D120" s="16" t="str">
        <f t="shared" si="295"/>
        <v>SFG-FRBNRG-BOR-75X57X10</v>
      </c>
      <c r="E120" s="16" t="str">
        <f t="shared" si="295"/>
        <v>Restonic Hotel Motel Bonnell Regular Border 75X57X10</v>
      </c>
      <c r="F120" s="16" t="str">
        <f t="shared" si="295"/>
        <v>SFG-FRBNRG-BOR-75X57X10</v>
      </c>
      <c r="G120" s="16" t="str">
        <f t="shared" si="295"/>
        <v>Restonic Hotel Motel Bonnell Regular Border 75X57X10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8" t="s">
        <v>698</v>
      </c>
      <c r="R120" s="38" t="s">
        <v>699</v>
      </c>
      <c r="S120" s="38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296">RIGHT(D120,8)</f>
        <v>75X57X10</v>
      </c>
      <c r="Y120" s="30" t="str">
        <f t="shared" ref="Y120:Y126" si="297">LEFT(X120,2)</f>
        <v>75</v>
      </c>
      <c r="Z120" s="30" t="str">
        <f t="shared" ref="Z120:Z126" si="298">MID(X120,4,2)</f>
        <v>57</v>
      </c>
      <c r="AA120" s="30" t="str">
        <f t="shared" ref="AA120:AA126" si="299">RIGHT(X120,2)</f>
        <v>10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291"/>
        <v>5.8000000000000003E-2</v>
      </c>
      <c r="AI120" s="42"/>
      <c r="AJ120" s="42"/>
      <c r="AK120" s="42"/>
      <c r="AL120" s="42"/>
      <c r="AM120" s="42"/>
      <c r="AN120" s="42"/>
      <c r="AO120" s="42"/>
      <c r="AP120" s="42"/>
      <c r="AQ120" s="42"/>
      <c r="AR120" s="44"/>
      <c r="AS120" s="40">
        <f t="shared" ref="AS120:AS126" si="300">AS119</f>
        <v>181.94900000000001</v>
      </c>
      <c r="AT120" s="31">
        <f t="shared" ref="AT120:AT126" si="301">AT119</f>
        <v>205</v>
      </c>
    </row>
    <row r="121" spans="1:46">
      <c r="A121" s="41">
        <v>3</v>
      </c>
      <c r="B121" s="15">
        <f t="shared" ref="B121:G121" si="302">B120</f>
        <v>14</v>
      </c>
      <c r="C121" s="15" t="str">
        <f t="shared" si="302"/>
        <v>28.03.2024</v>
      </c>
      <c r="D121" s="16" t="str">
        <f t="shared" si="302"/>
        <v>SFG-FRBNRG-BOR-75X57X10</v>
      </c>
      <c r="E121" s="16" t="str">
        <f t="shared" si="302"/>
        <v>Restonic Hotel Motel Bonnell Regular Border 75X57X10</v>
      </c>
      <c r="F121" s="16" t="str">
        <f t="shared" si="302"/>
        <v>SFG-FRBNRG-BOR-75X57X10</v>
      </c>
      <c r="G121" s="16" t="str">
        <f t="shared" si="302"/>
        <v>Restonic Hotel Motel Bonnell Regular Border 75X57X10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8" t="s">
        <v>18717</v>
      </c>
      <c r="R121" s="38" t="s">
        <v>34278</v>
      </c>
      <c r="S121" s="38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296"/>
        <v>75X57X10</v>
      </c>
      <c r="Y121" s="30" t="str">
        <f t="shared" si="297"/>
        <v>75</v>
      </c>
      <c r="Z121" s="30" t="str">
        <f t="shared" si="298"/>
        <v>57</v>
      </c>
      <c r="AA121" s="30" t="str">
        <f t="shared" si="299"/>
        <v>10</v>
      </c>
      <c r="AB121" s="19" t="str">
        <f t="shared" ref="AB121:AC121" si="303">AB120</f>
        <v>75</v>
      </c>
      <c r="AC121" s="19" t="str">
        <f t="shared" si="303"/>
        <v>57</v>
      </c>
      <c r="AD121" s="20">
        <f>ROUNDUP(((((AB121+AC121)*2)+3)*0.0254),3)</f>
        <v>6.782</v>
      </c>
      <c r="AF121" s="21">
        <f t="shared" ref="AF121:AF126" si="304">T121</f>
        <v>6.782</v>
      </c>
      <c r="AG121" s="25">
        <f>VLOOKUP(Q121,'SFG-RM'!A:B,2,0)</f>
        <v>22.495284269999999</v>
      </c>
      <c r="AH121" s="19">
        <f t="shared" si="291"/>
        <v>152.56301791913998</v>
      </c>
      <c r="AI121" s="42"/>
      <c r="AJ121" s="42"/>
      <c r="AK121" s="42"/>
      <c r="AL121" s="42"/>
      <c r="AM121" s="42"/>
      <c r="AN121" s="42"/>
      <c r="AO121" s="42"/>
      <c r="AP121" s="42"/>
      <c r="AQ121" s="42"/>
      <c r="AR121" s="44"/>
      <c r="AS121" s="40">
        <f t="shared" si="300"/>
        <v>181.94900000000001</v>
      </c>
      <c r="AT121" s="31">
        <f t="shared" si="301"/>
        <v>205</v>
      </c>
    </row>
    <row r="122" spans="1:46">
      <c r="A122" s="41">
        <v>4</v>
      </c>
      <c r="B122" s="15">
        <f t="shared" ref="B122:G122" si="305">B121</f>
        <v>14</v>
      </c>
      <c r="C122" s="15" t="str">
        <f t="shared" si="305"/>
        <v>28.03.2024</v>
      </c>
      <c r="D122" s="16" t="str">
        <f t="shared" si="305"/>
        <v>SFG-FRBNRG-BOR-75X57X10</v>
      </c>
      <c r="E122" s="16" t="str">
        <f t="shared" si="305"/>
        <v>Restonic Hotel Motel Bonnell Regular Border 75X57X10</v>
      </c>
      <c r="F122" s="16" t="str">
        <f t="shared" si="305"/>
        <v>SFG-FRBNRG-BOR-75X57X10</v>
      </c>
      <c r="G122" s="16" t="str">
        <f t="shared" si="305"/>
        <v>Restonic Hotel Motel Bonnell Regular Border 75X57X10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8" t="s">
        <v>1964</v>
      </c>
      <c r="R122" s="38" t="s">
        <v>1965</v>
      </c>
      <c r="S122" s="38" t="s">
        <v>25</v>
      </c>
      <c r="T122" s="39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296"/>
        <v>75X57X10</v>
      </c>
      <c r="Y122" s="30" t="str">
        <f t="shared" si="297"/>
        <v>75</v>
      </c>
      <c r="Z122" s="30" t="str">
        <f t="shared" si="298"/>
        <v>57</v>
      </c>
      <c r="AA122" s="30" t="str">
        <f t="shared" si="299"/>
        <v>10</v>
      </c>
      <c r="AB122" s="19" t="str">
        <f t="shared" ref="AB122:AC122" si="306">AB121</f>
        <v>75</v>
      </c>
      <c r="AC122" s="19" t="str">
        <f t="shared" si="306"/>
        <v>57</v>
      </c>
      <c r="AD122" s="20">
        <f>ROUNDUP(((((72+30)*2)+3)*0.0254),3)</f>
        <v>5.258</v>
      </c>
      <c r="AF122" s="21">
        <f t="shared" si="304"/>
        <v>1</v>
      </c>
      <c r="AG122">
        <f>VLOOKUP(Q122,'Rm-feb-24'!B:P,15,0)</f>
        <v>5.9957000000000003</v>
      </c>
      <c r="AH122" s="19">
        <f t="shared" si="291"/>
        <v>5.9957000000000003</v>
      </c>
      <c r="AI122" s="42"/>
      <c r="AJ122" s="42"/>
      <c r="AK122" s="42"/>
      <c r="AL122" s="42"/>
      <c r="AM122" s="42"/>
      <c r="AN122" s="42"/>
      <c r="AO122" s="42"/>
      <c r="AP122" s="42"/>
      <c r="AQ122" s="42"/>
      <c r="AR122" s="44"/>
      <c r="AS122" s="40">
        <f t="shared" si="300"/>
        <v>181.94900000000001</v>
      </c>
      <c r="AT122" s="31">
        <f t="shared" si="301"/>
        <v>205</v>
      </c>
    </row>
    <row r="123" spans="1:46">
      <c r="A123" s="41">
        <v>5</v>
      </c>
      <c r="B123" s="15">
        <f t="shared" ref="B123:G123" si="307">B122</f>
        <v>14</v>
      </c>
      <c r="C123" s="15" t="str">
        <f t="shared" si="307"/>
        <v>28.03.2024</v>
      </c>
      <c r="D123" s="16" t="str">
        <f t="shared" si="307"/>
        <v>SFG-FRBNRG-BOR-75X57X10</v>
      </c>
      <c r="E123" s="16" t="str">
        <f t="shared" si="307"/>
        <v>Restonic Hotel Motel Bonnell Regular Border 75X57X10</v>
      </c>
      <c r="F123" s="16" t="str">
        <f t="shared" si="307"/>
        <v>SFG-FRBNRG-BOR-75X57X10</v>
      </c>
      <c r="G123" s="16" t="str">
        <f t="shared" si="307"/>
        <v>Restonic Hotel Motel Bonnell Regular Border 75X57X10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8" t="s">
        <v>459</v>
      </c>
      <c r="R123" s="38" t="s">
        <v>460</v>
      </c>
      <c r="S123" s="38" t="s">
        <v>25</v>
      </c>
      <c r="T123" s="39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296"/>
        <v>75X57X10</v>
      </c>
      <c r="Y123" s="30" t="str">
        <f t="shared" si="297"/>
        <v>75</v>
      </c>
      <c r="Z123" s="30" t="str">
        <f t="shared" si="298"/>
        <v>57</v>
      </c>
      <c r="AA123" s="30" t="str">
        <f t="shared" si="299"/>
        <v>10</v>
      </c>
      <c r="AB123" s="19" t="str">
        <f t="shared" ref="AB123:AC123" si="308">AB122</f>
        <v>75</v>
      </c>
      <c r="AC123" s="19" t="str">
        <f t="shared" si="308"/>
        <v>57</v>
      </c>
      <c r="AF123" s="21">
        <f t="shared" si="304"/>
        <v>1</v>
      </c>
      <c r="AG123">
        <f>VLOOKUP(Q123,'Rm-feb-24'!B:P,15,0)</f>
        <v>1.3274999999999999</v>
      </c>
      <c r="AH123" s="19">
        <f t="shared" si="291"/>
        <v>1.3274999999999999</v>
      </c>
      <c r="AI123" s="42"/>
      <c r="AJ123" s="42"/>
      <c r="AK123" s="42"/>
      <c r="AL123" s="42"/>
      <c r="AM123" s="42"/>
      <c r="AN123" s="42"/>
      <c r="AO123" s="42"/>
      <c r="AP123" s="42"/>
      <c r="AQ123" s="42"/>
      <c r="AR123" s="44"/>
      <c r="AS123" s="40">
        <f t="shared" si="300"/>
        <v>181.94900000000001</v>
      </c>
      <c r="AT123" s="31">
        <f t="shared" si="301"/>
        <v>205</v>
      </c>
    </row>
    <row r="124" spans="1:46">
      <c r="A124" s="41">
        <v>6</v>
      </c>
      <c r="B124" s="15">
        <f t="shared" ref="B124:G124" si="309">B123</f>
        <v>14</v>
      </c>
      <c r="C124" s="15" t="str">
        <f t="shared" si="309"/>
        <v>28.03.2024</v>
      </c>
      <c r="D124" s="16" t="str">
        <f t="shared" si="309"/>
        <v>SFG-FRBNRG-BOR-75X57X10</v>
      </c>
      <c r="E124" s="16" t="str">
        <f t="shared" si="309"/>
        <v>Restonic Hotel Motel Bonnell Regular Border 75X57X10</v>
      </c>
      <c r="F124" s="16" t="str">
        <f t="shared" si="309"/>
        <v>SFG-FRBNRG-BOR-75X57X10</v>
      </c>
      <c r="G124" s="16" t="str">
        <f t="shared" si="309"/>
        <v>Restonic Hotel Motel Bonnell Regular Border 75X57X10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8" t="s">
        <v>2232</v>
      </c>
      <c r="R124" s="38" t="s">
        <v>2233</v>
      </c>
      <c r="S124" s="38" t="s">
        <v>25</v>
      </c>
      <c r="T124" s="39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296"/>
        <v>75X57X10</v>
      </c>
      <c r="Y124" s="30" t="str">
        <f t="shared" si="297"/>
        <v>75</v>
      </c>
      <c r="Z124" s="30" t="str">
        <f t="shared" si="298"/>
        <v>57</v>
      </c>
      <c r="AA124" s="30" t="str">
        <f t="shared" si="299"/>
        <v>10</v>
      </c>
      <c r="AB124" s="19" t="str">
        <f t="shared" ref="AB124:AC124" si="310">AB123</f>
        <v>75</v>
      </c>
      <c r="AC124" s="19" t="str">
        <f t="shared" si="310"/>
        <v>57</v>
      </c>
      <c r="AF124" s="21">
        <f t="shared" si="304"/>
        <v>1</v>
      </c>
      <c r="AG124">
        <f>VLOOKUP(Q124,'Rm-feb-24'!B:P,15,0)</f>
        <v>1.7318</v>
      </c>
      <c r="AH124" s="19">
        <f t="shared" si="291"/>
        <v>1.7318</v>
      </c>
      <c r="AI124" s="42"/>
      <c r="AJ124" s="42"/>
      <c r="AK124" s="42"/>
      <c r="AL124" s="42"/>
      <c r="AM124" s="42"/>
      <c r="AN124" s="42"/>
      <c r="AO124" s="42"/>
      <c r="AP124" s="42"/>
      <c r="AQ124" s="42"/>
      <c r="AR124" s="44"/>
      <c r="AS124" s="40">
        <f t="shared" si="300"/>
        <v>181.94900000000001</v>
      </c>
      <c r="AT124" s="31">
        <f t="shared" si="301"/>
        <v>205</v>
      </c>
    </row>
    <row r="125" spans="1:46">
      <c r="A125" s="41">
        <v>7</v>
      </c>
      <c r="B125" s="15">
        <f t="shared" ref="B125:G125" si="311">B124</f>
        <v>14</v>
      </c>
      <c r="C125" s="15" t="str">
        <f t="shared" si="311"/>
        <v>28.03.2024</v>
      </c>
      <c r="D125" s="16" t="str">
        <f t="shared" si="311"/>
        <v>SFG-FRBNRG-BOR-75X57X10</v>
      </c>
      <c r="E125" s="16" t="str">
        <f t="shared" si="311"/>
        <v>Restonic Hotel Motel Bonnell Regular Border 75X57X10</v>
      </c>
      <c r="F125" s="16" t="str">
        <f t="shared" si="311"/>
        <v>SFG-FRBNRG-BOR-75X57X10</v>
      </c>
      <c r="G125" s="16" t="str">
        <f t="shared" si="311"/>
        <v>Restonic Hotel Motel Bonnell Regular Border 75X57X10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8" t="s">
        <v>18738</v>
      </c>
      <c r="R125" s="38" t="s">
        <v>34277</v>
      </c>
      <c r="S125" s="38" t="s">
        <v>192</v>
      </c>
      <c r="T125" s="39">
        <v>1.1599999999999999</v>
      </c>
      <c r="U125" s="16" t="s">
        <v>2292</v>
      </c>
      <c r="V125" s="16" t="s">
        <v>2276</v>
      </c>
      <c r="W125" s="16" t="s">
        <v>2295</v>
      </c>
      <c r="X125" s="29" t="str">
        <f t="shared" si="296"/>
        <v>75X57X10</v>
      </c>
      <c r="Y125" s="30" t="str">
        <f t="shared" si="297"/>
        <v>75</v>
      </c>
      <c r="Z125" s="30" t="str">
        <f t="shared" si="298"/>
        <v>57</v>
      </c>
      <c r="AA125" s="30" t="str">
        <f t="shared" si="299"/>
        <v>10</v>
      </c>
      <c r="AB125" s="19" t="str">
        <f t="shared" ref="AB125:AC125" si="312">AB124</f>
        <v>75</v>
      </c>
      <c r="AC125" s="19" t="str">
        <f t="shared" si="312"/>
        <v>57</v>
      </c>
      <c r="AF125" s="21">
        <f t="shared" si="304"/>
        <v>1.1599999999999999</v>
      </c>
      <c r="AG125" s="25">
        <f>VLOOKUP(Q125,'SFG-RM'!A:B,2,0)</f>
        <v>9.3094552894011979</v>
      </c>
      <c r="AH125" s="19">
        <f t="shared" si="291"/>
        <v>10.798968135705389</v>
      </c>
      <c r="AI125" s="42"/>
      <c r="AJ125" s="42"/>
      <c r="AK125" s="42"/>
      <c r="AL125" s="42"/>
      <c r="AM125" s="42"/>
      <c r="AN125" s="42"/>
      <c r="AO125" s="42"/>
      <c r="AP125" s="42"/>
      <c r="AQ125" s="42"/>
      <c r="AR125" s="44"/>
      <c r="AS125" s="40">
        <f t="shared" si="300"/>
        <v>181.94900000000001</v>
      </c>
      <c r="AT125" s="31">
        <f t="shared" si="301"/>
        <v>205</v>
      </c>
    </row>
    <row r="126" spans="1:46">
      <c r="A126" s="41">
        <v>8</v>
      </c>
      <c r="B126" s="15">
        <f t="shared" ref="B126:G126" si="313">B125</f>
        <v>14</v>
      </c>
      <c r="C126" s="15" t="str">
        <f t="shared" si="313"/>
        <v>28.03.2024</v>
      </c>
      <c r="D126" s="16" t="str">
        <f t="shared" si="313"/>
        <v>SFG-FRBNRG-BOR-75X57X10</v>
      </c>
      <c r="E126" s="16" t="str">
        <f t="shared" si="313"/>
        <v>Restonic Hotel Motel Bonnell Regular Border 75X57X10</v>
      </c>
      <c r="F126" s="16" t="str">
        <f t="shared" si="313"/>
        <v>SFG-FRBNRG-BOR-75X57X10</v>
      </c>
      <c r="G126" s="16" t="str">
        <f t="shared" si="313"/>
        <v>Restonic Hotel Motel Bonnell Regular Border 75X57X10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8" t="s">
        <v>1479</v>
      </c>
      <c r="R126" s="38" t="s">
        <v>1480</v>
      </c>
      <c r="S126" s="38" t="s">
        <v>165</v>
      </c>
      <c r="T126" s="39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296"/>
        <v>75X57X10</v>
      </c>
      <c r="Y126" s="30" t="str">
        <f t="shared" si="297"/>
        <v>75</v>
      </c>
      <c r="Z126" s="30" t="str">
        <f t="shared" si="298"/>
        <v>57</v>
      </c>
      <c r="AA126" s="30" t="str">
        <f t="shared" si="299"/>
        <v>10</v>
      </c>
      <c r="AB126" s="19" t="str">
        <f t="shared" ref="AB126:AC126" si="314">AB125</f>
        <v>75</v>
      </c>
      <c r="AC126" s="19" t="str">
        <f t="shared" si="314"/>
        <v>57</v>
      </c>
      <c r="AF126" s="21">
        <f t="shared" si="304"/>
        <v>2</v>
      </c>
      <c r="AG126">
        <f>VLOOKUP(Q126,'Rm-feb-24'!B:P,15,0)</f>
        <v>4.6721000000000004</v>
      </c>
      <c r="AH126" s="19">
        <f t="shared" si="291"/>
        <v>9.3442000000000007</v>
      </c>
      <c r="AI126" s="42"/>
      <c r="AJ126" s="42"/>
      <c r="AK126" s="42"/>
      <c r="AL126" s="42"/>
      <c r="AM126" s="42"/>
      <c r="AN126" s="42"/>
      <c r="AO126" s="42"/>
      <c r="AP126" s="42"/>
      <c r="AQ126" s="42"/>
      <c r="AR126" s="44"/>
      <c r="AS126" s="40">
        <f t="shared" si="300"/>
        <v>181.94900000000001</v>
      </c>
      <c r="AT126" s="31">
        <f t="shared" si="301"/>
        <v>205</v>
      </c>
    </row>
    <row r="128" spans="1:46">
      <c r="A128" s="41">
        <v>1</v>
      </c>
      <c r="B128" s="15">
        <v>15</v>
      </c>
      <c r="C128" s="15" t="s">
        <v>34276</v>
      </c>
      <c r="D128" s="16" t="s">
        <v>34308</v>
      </c>
      <c r="E128" s="16" t="s">
        <v>34309</v>
      </c>
      <c r="F128" s="16" t="str">
        <f>D128</f>
        <v>SFG-FRBNRG-BOR-75X63X10</v>
      </c>
      <c r="G128" s="16" t="str">
        <f>E128</f>
        <v>Restonic Hotel Motel Bonnell Regular Border 75X63X10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8" t="s">
        <v>1659</v>
      </c>
      <c r="R128" s="38" t="s">
        <v>1660</v>
      </c>
      <c r="S128" s="38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75X63X10</v>
      </c>
      <c r="Y128" s="30" t="str">
        <f>LEFT(X128,2)</f>
        <v>75</v>
      </c>
      <c r="Z128" s="30" t="str">
        <f>MID(X128,4,2)</f>
        <v>63</v>
      </c>
      <c r="AA128" s="30" t="str">
        <f>RIGHT(X128,2)</f>
        <v>10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15">AF128*AG128</f>
        <v>0.129439688</v>
      </c>
      <c r="AI128" s="42">
        <f>SUM(AH128:AH135)</f>
        <v>188.80968744519538</v>
      </c>
      <c r="AJ128" s="42">
        <f>ROUND(AI128,3)</f>
        <v>188.81</v>
      </c>
      <c r="AK128" s="42">
        <f>AJ128</f>
        <v>188.81</v>
      </c>
      <c r="AL128" s="42">
        <f>+AK128+AQ128</f>
        <v>212.17504869000001</v>
      </c>
      <c r="AM128" s="42">
        <f>+SUM(((AK128*3%*18%)))</f>
        <v>1.019574</v>
      </c>
      <c r="AN128" s="42">
        <f t="shared" ref="AN128" si="316">+SUM(((AK128*14.33%*53%)))</f>
        <v>14.339930690000003</v>
      </c>
      <c r="AO128" s="42">
        <f t="shared" ref="AO128" si="317">+SUM(((AK128*5.92%*53%)))</f>
        <v>5.9241025600000006</v>
      </c>
      <c r="AP128" s="42">
        <f t="shared" ref="AP128" si="318">+SUM(((AK128*2.08%*53%)))</f>
        <v>2.0814414400000003</v>
      </c>
      <c r="AQ128" s="42">
        <f>SUM(AM128:AP128)</f>
        <v>23.365048690000002</v>
      </c>
      <c r="AR128" s="43">
        <f>ROUNDUP(AL128,0)</f>
        <v>213</v>
      </c>
      <c r="AS128" s="40">
        <f>AK128</f>
        <v>188.81</v>
      </c>
      <c r="AT128" s="31">
        <f>AR128</f>
        <v>213</v>
      </c>
    </row>
    <row r="129" spans="1:46">
      <c r="A129" s="41">
        <v>2</v>
      </c>
      <c r="B129" s="15">
        <f t="shared" ref="B129:G129" si="319">B128</f>
        <v>15</v>
      </c>
      <c r="C129" s="15" t="str">
        <f t="shared" si="319"/>
        <v>28.03.2024</v>
      </c>
      <c r="D129" s="16" t="str">
        <f t="shared" si="319"/>
        <v>SFG-FRBNRG-BOR-75X63X10</v>
      </c>
      <c r="E129" s="16" t="str">
        <f t="shared" si="319"/>
        <v>Restonic Hotel Motel Bonnell Regular Border 75X63X10</v>
      </c>
      <c r="F129" s="16" t="str">
        <f t="shared" si="319"/>
        <v>SFG-FRBNRG-BOR-75X63X10</v>
      </c>
      <c r="G129" s="16" t="str">
        <f t="shared" si="319"/>
        <v>Restonic Hotel Motel Bonnell Regular Border 75X63X10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8" t="s">
        <v>698</v>
      </c>
      <c r="R129" s="38" t="s">
        <v>699</v>
      </c>
      <c r="S129" s="38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20">RIGHT(D129,8)</f>
        <v>75X63X10</v>
      </c>
      <c r="Y129" s="30" t="str">
        <f t="shared" ref="Y129:Y135" si="321">LEFT(X129,2)</f>
        <v>75</v>
      </c>
      <c r="Z129" s="30" t="str">
        <f t="shared" ref="Z129:Z135" si="322">MID(X129,4,2)</f>
        <v>63</v>
      </c>
      <c r="AA129" s="30" t="str">
        <f t="shared" ref="AA129:AA135" si="323">RIGHT(X129,2)</f>
        <v>10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15"/>
        <v>5.8000000000000003E-2</v>
      </c>
      <c r="AI129" s="42"/>
      <c r="AJ129" s="42"/>
      <c r="AK129" s="42"/>
      <c r="AL129" s="42"/>
      <c r="AM129" s="42"/>
      <c r="AN129" s="42"/>
      <c r="AO129" s="42"/>
      <c r="AP129" s="42"/>
      <c r="AQ129" s="42"/>
      <c r="AR129" s="44"/>
      <c r="AS129" s="40">
        <f t="shared" ref="AS129:AS135" si="324">AS128</f>
        <v>188.81</v>
      </c>
      <c r="AT129" s="31">
        <f t="shared" ref="AT129:AT135" si="325">AT128</f>
        <v>213</v>
      </c>
    </row>
    <row r="130" spans="1:46">
      <c r="A130" s="41">
        <v>3</v>
      </c>
      <c r="B130" s="15">
        <f t="shared" ref="B130:G130" si="326">B129</f>
        <v>15</v>
      </c>
      <c r="C130" s="15" t="str">
        <f t="shared" si="326"/>
        <v>28.03.2024</v>
      </c>
      <c r="D130" s="16" t="str">
        <f t="shared" si="326"/>
        <v>SFG-FRBNRG-BOR-75X63X10</v>
      </c>
      <c r="E130" s="16" t="str">
        <f t="shared" si="326"/>
        <v>Restonic Hotel Motel Bonnell Regular Border 75X63X10</v>
      </c>
      <c r="F130" s="16" t="str">
        <f t="shared" si="326"/>
        <v>SFG-FRBNRG-BOR-75X63X10</v>
      </c>
      <c r="G130" s="16" t="str">
        <f t="shared" si="326"/>
        <v>Restonic Hotel Motel Bonnell Regular Border 75X63X10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8" t="s">
        <v>18717</v>
      </c>
      <c r="R130" s="38" t="s">
        <v>34278</v>
      </c>
      <c r="S130" s="38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20"/>
        <v>75X63X10</v>
      </c>
      <c r="Y130" s="30" t="str">
        <f t="shared" si="321"/>
        <v>75</v>
      </c>
      <c r="Z130" s="30" t="str">
        <f t="shared" si="322"/>
        <v>63</v>
      </c>
      <c r="AA130" s="30" t="str">
        <f t="shared" si="323"/>
        <v>10</v>
      </c>
      <c r="AB130" s="19" t="str">
        <f t="shared" ref="AB130:AC130" si="327">AB129</f>
        <v>75</v>
      </c>
      <c r="AC130" s="19" t="str">
        <f t="shared" si="327"/>
        <v>63</v>
      </c>
      <c r="AD130" s="20">
        <f>ROUNDUP(((((AB130+AC130)*2)+3)*0.0254),3)</f>
        <v>7.0870000000000006</v>
      </c>
      <c r="AF130" s="21">
        <f t="shared" ref="AF130:AF135" si="328">T130</f>
        <v>7.0870000000000006</v>
      </c>
      <c r="AG130" s="25">
        <f>VLOOKUP(Q130,'SFG-RM'!A:B,2,0)</f>
        <v>22.495284269999999</v>
      </c>
      <c r="AH130" s="19">
        <f t="shared" si="315"/>
        <v>159.42407962148999</v>
      </c>
      <c r="AI130" s="42"/>
      <c r="AJ130" s="42"/>
      <c r="AK130" s="42"/>
      <c r="AL130" s="42"/>
      <c r="AM130" s="42"/>
      <c r="AN130" s="42"/>
      <c r="AO130" s="42"/>
      <c r="AP130" s="42"/>
      <c r="AQ130" s="42"/>
      <c r="AR130" s="44"/>
      <c r="AS130" s="40">
        <f t="shared" si="324"/>
        <v>188.81</v>
      </c>
      <c r="AT130" s="31">
        <f t="shared" si="325"/>
        <v>213</v>
      </c>
    </row>
    <row r="131" spans="1:46">
      <c r="A131" s="41">
        <v>4</v>
      </c>
      <c r="B131" s="15">
        <f t="shared" ref="B131:G131" si="329">B130</f>
        <v>15</v>
      </c>
      <c r="C131" s="15" t="str">
        <f t="shared" si="329"/>
        <v>28.03.2024</v>
      </c>
      <c r="D131" s="16" t="str">
        <f t="shared" si="329"/>
        <v>SFG-FRBNRG-BOR-75X63X10</v>
      </c>
      <c r="E131" s="16" t="str">
        <f t="shared" si="329"/>
        <v>Restonic Hotel Motel Bonnell Regular Border 75X63X10</v>
      </c>
      <c r="F131" s="16" t="str">
        <f t="shared" si="329"/>
        <v>SFG-FRBNRG-BOR-75X63X10</v>
      </c>
      <c r="G131" s="16" t="str">
        <f t="shared" si="329"/>
        <v>Restonic Hotel Motel Bonnell Regular Border 75X63X10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8" t="s">
        <v>1964</v>
      </c>
      <c r="R131" s="38" t="s">
        <v>1965</v>
      </c>
      <c r="S131" s="38" t="s">
        <v>25</v>
      </c>
      <c r="T131" s="39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20"/>
        <v>75X63X10</v>
      </c>
      <c r="Y131" s="30" t="str">
        <f t="shared" si="321"/>
        <v>75</v>
      </c>
      <c r="Z131" s="30" t="str">
        <f t="shared" si="322"/>
        <v>63</v>
      </c>
      <c r="AA131" s="30" t="str">
        <f t="shared" si="323"/>
        <v>10</v>
      </c>
      <c r="AB131" s="19" t="str">
        <f t="shared" ref="AB131:AC131" si="330">AB130</f>
        <v>75</v>
      </c>
      <c r="AC131" s="19" t="str">
        <f t="shared" si="330"/>
        <v>63</v>
      </c>
      <c r="AD131" s="20">
        <f>ROUNDUP(((((72+30)*2)+3)*0.0254),3)</f>
        <v>5.258</v>
      </c>
      <c r="AF131" s="21">
        <f t="shared" si="328"/>
        <v>1</v>
      </c>
      <c r="AG131">
        <f>VLOOKUP(Q131,'Rm-feb-24'!B:P,15,0)</f>
        <v>5.9957000000000003</v>
      </c>
      <c r="AH131" s="19">
        <f t="shared" si="315"/>
        <v>5.9957000000000003</v>
      </c>
      <c r="AI131" s="42"/>
      <c r="AJ131" s="42"/>
      <c r="AK131" s="42"/>
      <c r="AL131" s="42"/>
      <c r="AM131" s="42"/>
      <c r="AN131" s="42"/>
      <c r="AO131" s="42"/>
      <c r="AP131" s="42"/>
      <c r="AQ131" s="42"/>
      <c r="AR131" s="44"/>
      <c r="AS131" s="40">
        <f t="shared" si="324"/>
        <v>188.81</v>
      </c>
      <c r="AT131" s="31">
        <f t="shared" si="325"/>
        <v>213</v>
      </c>
    </row>
    <row r="132" spans="1:46">
      <c r="A132" s="41">
        <v>5</v>
      </c>
      <c r="B132" s="15">
        <f t="shared" ref="B132:G132" si="331">B131</f>
        <v>15</v>
      </c>
      <c r="C132" s="15" t="str">
        <f t="shared" si="331"/>
        <v>28.03.2024</v>
      </c>
      <c r="D132" s="16" t="str">
        <f t="shared" si="331"/>
        <v>SFG-FRBNRG-BOR-75X63X10</v>
      </c>
      <c r="E132" s="16" t="str">
        <f t="shared" si="331"/>
        <v>Restonic Hotel Motel Bonnell Regular Border 75X63X10</v>
      </c>
      <c r="F132" s="16" t="str">
        <f t="shared" si="331"/>
        <v>SFG-FRBNRG-BOR-75X63X10</v>
      </c>
      <c r="G132" s="16" t="str">
        <f t="shared" si="331"/>
        <v>Restonic Hotel Motel Bonnell Regular Border 75X63X10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8" t="s">
        <v>459</v>
      </c>
      <c r="R132" s="38" t="s">
        <v>460</v>
      </c>
      <c r="S132" s="38" t="s">
        <v>25</v>
      </c>
      <c r="T132" s="39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20"/>
        <v>75X63X10</v>
      </c>
      <c r="Y132" s="30" t="str">
        <f t="shared" si="321"/>
        <v>75</v>
      </c>
      <c r="Z132" s="30" t="str">
        <f t="shared" si="322"/>
        <v>63</v>
      </c>
      <c r="AA132" s="30" t="str">
        <f t="shared" si="323"/>
        <v>10</v>
      </c>
      <c r="AB132" s="19" t="str">
        <f t="shared" ref="AB132:AC132" si="332">AB131</f>
        <v>75</v>
      </c>
      <c r="AC132" s="19" t="str">
        <f t="shared" si="332"/>
        <v>63</v>
      </c>
      <c r="AF132" s="21">
        <f t="shared" si="328"/>
        <v>1</v>
      </c>
      <c r="AG132">
        <f>VLOOKUP(Q132,'Rm-feb-24'!B:P,15,0)</f>
        <v>1.3274999999999999</v>
      </c>
      <c r="AH132" s="19">
        <f t="shared" si="315"/>
        <v>1.3274999999999999</v>
      </c>
      <c r="AI132" s="42"/>
      <c r="AJ132" s="42"/>
      <c r="AK132" s="42"/>
      <c r="AL132" s="42"/>
      <c r="AM132" s="42"/>
      <c r="AN132" s="42"/>
      <c r="AO132" s="42"/>
      <c r="AP132" s="42"/>
      <c r="AQ132" s="42"/>
      <c r="AR132" s="44"/>
      <c r="AS132" s="40">
        <f t="shared" si="324"/>
        <v>188.81</v>
      </c>
      <c r="AT132" s="31">
        <f t="shared" si="325"/>
        <v>213</v>
      </c>
    </row>
    <row r="133" spans="1:46">
      <c r="A133" s="41">
        <v>6</v>
      </c>
      <c r="B133" s="15">
        <f t="shared" ref="B133:G133" si="333">B132</f>
        <v>15</v>
      </c>
      <c r="C133" s="15" t="str">
        <f t="shared" si="333"/>
        <v>28.03.2024</v>
      </c>
      <c r="D133" s="16" t="str">
        <f t="shared" si="333"/>
        <v>SFG-FRBNRG-BOR-75X63X10</v>
      </c>
      <c r="E133" s="16" t="str">
        <f t="shared" si="333"/>
        <v>Restonic Hotel Motel Bonnell Regular Border 75X63X10</v>
      </c>
      <c r="F133" s="16" t="str">
        <f t="shared" si="333"/>
        <v>SFG-FRBNRG-BOR-75X63X10</v>
      </c>
      <c r="G133" s="16" t="str">
        <f t="shared" si="333"/>
        <v>Restonic Hotel Motel Bonnell Regular Border 75X63X10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8" t="s">
        <v>2232</v>
      </c>
      <c r="R133" s="38" t="s">
        <v>2233</v>
      </c>
      <c r="S133" s="38" t="s">
        <v>25</v>
      </c>
      <c r="T133" s="39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20"/>
        <v>75X63X10</v>
      </c>
      <c r="Y133" s="30" t="str">
        <f t="shared" si="321"/>
        <v>75</v>
      </c>
      <c r="Z133" s="30" t="str">
        <f t="shared" si="322"/>
        <v>63</v>
      </c>
      <c r="AA133" s="30" t="str">
        <f t="shared" si="323"/>
        <v>10</v>
      </c>
      <c r="AB133" s="19" t="str">
        <f t="shared" ref="AB133:AC133" si="334">AB132</f>
        <v>75</v>
      </c>
      <c r="AC133" s="19" t="str">
        <f t="shared" si="334"/>
        <v>63</v>
      </c>
      <c r="AF133" s="21">
        <f t="shared" si="328"/>
        <v>1</v>
      </c>
      <c r="AG133">
        <f>VLOOKUP(Q133,'Rm-feb-24'!B:P,15,0)</f>
        <v>1.7318</v>
      </c>
      <c r="AH133" s="19">
        <f t="shared" si="315"/>
        <v>1.7318</v>
      </c>
      <c r="AI133" s="42"/>
      <c r="AJ133" s="42"/>
      <c r="AK133" s="42"/>
      <c r="AL133" s="42"/>
      <c r="AM133" s="42"/>
      <c r="AN133" s="42"/>
      <c r="AO133" s="42"/>
      <c r="AP133" s="42"/>
      <c r="AQ133" s="42"/>
      <c r="AR133" s="44"/>
      <c r="AS133" s="40">
        <f t="shared" si="324"/>
        <v>188.81</v>
      </c>
      <c r="AT133" s="31">
        <f t="shared" si="325"/>
        <v>213</v>
      </c>
    </row>
    <row r="134" spans="1:46">
      <c r="A134" s="41">
        <v>7</v>
      </c>
      <c r="B134" s="15">
        <f t="shared" ref="B134:G134" si="335">B133</f>
        <v>15</v>
      </c>
      <c r="C134" s="15" t="str">
        <f t="shared" si="335"/>
        <v>28.03.2024</v>
      </c>
      <c r="D134" s="16" t="str">
        <f t="shared" si="335"/>
        <v>SFG-FRBNRG-BOR-75X63X10</v>
      </c>
      <c r="E134" s="16" t="str">
        <f t="shared" si="335"/>
        <v>Restonic Hotel Motel Bonnell Regular Border 75X63X10</v>
      </c>
      <c r="F134" s="16" t="str">
        <f t="shared" si="335"/>
        <v>SFG-FRBNRG-BOR-75X63X10</v>
      </c>
      <c r="G134" s="16" t="str">
        <f t="shared" si="335"/>
        <v>Restonic Hotel Motel Bonnell Regular Border 75X63X10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8" t="s">
        <v>18738</v>
      </c>
      <c r="R134" s="38" t="s">
        <v>34277</v>
      </c>
      <c r="S134" s="38" t="s">
        <v>192</v>
      </c>
      <c r="T134" s="39">
        <v>1.1599999999999999</v>
      </c>
      <c r="U134" s="16" t="s">
        <v>2292</v>
      </c>
      <c r="V134" s="16" t="s">
        <v>2276</v>
      </c>
      <c r="W134" s="16" t="s">
        <v>2295</v>
      </c>
      <c r="X134" s="29" t="str">
        <f t="shared" si="320"/>
        <v>75X63X10</v>
      </c>
      <c r="Y134" s="30" t="str">
        <f t="shared" si="321"/>
        <v>75</v>
      </c>
      <c r="Z134" s="30" t="str">
        <f t="shared" si="322"/>
        <v>63</v>
      </c>
      <c r="AA134" s="30" t="str">
        <f t="shared" si="323"/>
        <v>10</v>
      </c>
      <c r="AB134" s="19" t="str">
        <f t="shared" ref="AB134:AC134" si="336">AB133</f>
        <v>75</v>
      </c>
      <c r="AC134" s="19" t="str">
        <f t="shared" si="336"/>
        <v>63</v>
      </c>
      <c r="AF134" s="21">
        <f t="shared" si="328"/>
        <v>1.1599999999999999</v>
      </c>
      <c r="AG134" s="25">
        <f>VLOOKUP(Q134,'SFG-RM'!A:B,2,0)</f>
        <v>9.3094552894011979</v>
      </c>
      <c r="AH134" s="19">
        <f t="shared" si="315"/>
        <v>10.798968135705389</v>
      </c>
      <c r="AI134" s="42"/>
      <c r="AJ134" s="42"/>
      <c r="AK134" s="42"/>
      <c r="AL134" s="42"/>
      <c r="AM134" s="42"/>
      <c r="AN134" s="42"/>
      <c r="AO134" s="42"/>
      <c r="AP134" s="42"/>
      <c r="AQ134" s="42"/>
      <c r="AR134" s="44"/>
      <c r="AS134" s="40">
        <f t="shared" si="324"/>
        <v>188.81</v>
      </c>
      <c r="AT134" s="31">
        <f t="shared" si="325"/>
        <v>213</v>
      </c>
    </row>
    <row r="135" spans="1:46">
      <c r="A135" s="41">
        <v>8</v>
      </c>
      <c r="B135" s="15">
        <f t="shared" ref="B135:G135" si="337">B134</f>
        <v>15</v>
      </c>
      <c r="C135" s="15" t="str">
        <f t="shared" si="337"/>
        <v>28.03.2024</v>
      </c>
      <c r="D135" s="16" t="str">
        <f t="shared" si="337"/>
        <v>SFG-FRBNRG-BOR-75X63X10</v>
      </c>
      <c r="E135" s="16" t="str">
        <f t="shared" si="337"/>
        <v>Restonic Hotel Motel Bonnell Regular Border 75X63X10</v>
      </c>
      <c r="F135" s="16" t="str">
        <f t="shared" si="337"/>
        <v>SFG-FRBNRG-BOR-75X63X10</v>
      </c>
      <c r="G135" s="16" t="str">
        <f t="shared" si="337"/>
        <v>Restonic Hotel Motel Bonnell Regular Border 75X63X10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8" t="s">
        <v>1479</v>
      </c>
      <c r="R135" s="38" t="s">
        <v>1480</v>
      </c>
      <c r="S135" s="38" t="s">
        <v>165</v>
      </c>
      <c r="T135" s="39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20"/>
        <v>75X63X10</v>
      </c>
      <c r="Y135" s="30" t="str">
        <f t="shared" si="321"/>
        <v>75</v>
      </c>
      <c r="Z135" s="30" t="str">
        <f t="shared" si="322"/>
        <v>63</v>
      </c>
      <c r="AA135" s="30" t="str">
        <f t="shared" si="323"/>
        <v>10</v>
      </c>
      <c r="AB135" s="19" t="str">
        <f t="shared" ref="AB135:AC135" si="338">AB134</f>
        <v>75</v>
      </c>
      <c r="AC135" s="19" t="str">
        <f t="shared" si="338"/>
        <v>63</v>
      </c>
      <c r="AF135" s="21">
        <f t="shared" si="328"/>
        <v>2</v>
      </c>
      <c r="AG135">
        <f>VLOOKUP(Q135,'Rm-feb-24'!B:P,15,0)</f>
        <v>4.6721000000000004</v>
      </c>
      <c r="AH135" s="19">
        <f t="shared" si="315"/>
        <v>9.3442000000000007</v>
      </c>
      <c r="AI135" s="42"/>
      <c r="AJ135" s="42"/>
      <c r="AK135" s="42"/>
      <c r="AL135" s="42"/>
      <c r="AM135" s="42"/>
      <c r="AN135" s="42"/>
      <c r="AO135" s="42"/>
      <c r="AP135" s="42"/>
      <c r="AQ135" s="42"/>
      <c r="AR135" s="44"/>
      <c r="AS135" s="40">
        <f t="shared" si="324"/>
        <v>188.81</v>
      </c>
      <c r="AT135" s="31">
        <f t="shared" si="325"/>
        <v>213</v>
      </c>
    </row>
    <row r="137" spans="1:46">
      <c r="A137" s="41">
        <v>1</v>
      </c>
      <c r="B137" s="15">
        <v>16</v>
      </c>
      <c r="C137" s="15" t="s">
        <v>34276</v>
      </c>
      <c r="D137" s="16" t="s">
        <v>34310</v>
      </c>
      <c r="E137" s="16" t="s">
        <v>34311</v>
      </c>
      <c r="F137" s="16" t="str">
        <f>D137</f>
        <v>SFG-FRBNRG-BOR-75X69X10</v>
      </c>
      <c r="G137" s="16" t="str">
        <f>E137</f>
        <v>Restonic Hotel Motel Bonnell Regular Border 75X69X10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8" t="s">
        <v>1659</v>
      </c>
      <c r="R137" s="38" t="s">
        <v>1660</v>
      </c>
      <c r="S137" s="38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75X69X10</v>
      </c>
      <c r="Y137" s="30" t="str">
        <f>LEFT(X137,2)</f>
        <v>75</v>
      </c>
      <c r="Z137" s="30" t="str">
        <f>MID(X137,4,2)</f>
        <v>69</v>
      </c>
      <c r="AA137" s="30" t="str">
        <f>RIGHT(X137,2)</f>
        <v>10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39">AF137*AG137</f>
        <v>0.129439688</v>
      </c>
      <c r="AI137" s="42">
        <f>SUM(AH137:AH144)</f>
        <v>195.67074914754539</v>
      </c>
      <c r="AJ137" s="42">
        <f>ROUND(AI137,3)</f>
        <v>195.67099999999999</v>
      </c>
      <c r="AK137" s="42">
        <f>AJ137</f>
        <v>195.67099999999999</v>
      </c>
      <c r="AL137" s="42">
        <f>+AK137+AQ137</f>
        <v>219.88509057900001</v>
      </c>
      <c r="AM137" s="42">
        <f>+SUM(((AK137*3%*18%)))</f>
        <v>1.0566233999999999</v>
      </c>
      <c r="AN137" s="42">
        <f t="shared" ref="AN137" si="340">+SUM(((AK137*14.33%*53%)))</f>
        <v>14.861016779000002</v>
      </c>
      <c r="AO137" s="42">
        <f t="shared" ref="AO137" si="341">+SUM(((AK137*5.92%*53%)))</f>
        <v>6.1393732960000005</v>
      </c>
      <c r="AP137" s="42">
        <f t="shared" ref="AP137" si="342">+SUM(((AK137*2.08%*53%)))</f>
        <v>2.1570771039999999</v>
      </c>
      <c r="AQ137" s="42">
        <f>SUM(AM137:AP137)</f>
        <v>24.214090579000001</v>
      </c>
      <c r="AR137" s="43">
        <f>ROUNDUP(AL137,0)</f>
        <v>220</v>
      </c>
      <c r="AS137" s="40">
        <f>AK137</f>
        <v>195.67099999999999</v>
      </c>
      <c r="AT137" s="31">
        <f>AR137</f>
        <v>220</v>
      </c>
    </row>
    <row r="138" spans="1:46">
      <c r="A138" s="41">
        <v>2</v>
      </c>
      <c r="B138" s="15">
        <f t="shared" ref="B138:G138" si="343">B137</f>
        <v>16</v>
      </c>
      <c r="C138" s="15" t="str">
        <f t="shared" si="343"/>
        <v>28.03.2024</v>
      </c>
      <c r="D138" s="16" t="str">
        <f t="shared" si="343"/>
        <v>SFG-FRBNRG-BOR-75X69X10</v>
      </c>
      <c r="E138" s="16" t="str">
        <f t="shared" si="343"/>
        <v>Restonic Hotel Motel Bonnell Regular Border 75X69X10</v>
      </c>
      <c r="F138" s="16" t="str">
        <f t="shared" si="343"/>
        <v>SFG-FRBNRG-BOR-75X69X10</v>
      </c>
      <c r="G138" s="16" t="str">
        <f t="shared" si="343"/>
        <v>Restonic Hotel Motel Bonnell Regular Border 75X69X10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8" t="s">
        <v>698</v>
      </c>
      <c r="R138" s="38" t="s">
        <v>699</v>
      </c>
      <c r="S138" s="38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44">RIGHT(D138,8)</f>
        <v>75X69X10</v>
      </c>
      <c r="Y138" s="30" t="str">
        <f t="shared" ref="Y138:Y144" si="345">LEFT(X138,2)</f>
        <v>75</v>
      </c>
      <c r="Z138" s="30" t="str">
        <f t="shared" ref="Z138:Z144" si="346">MID(X138,4,2)</f>
        <v>69</v>
      </c>
      <c r="AA138" s="30" t="str">
        <f t="shared" ref="AA138:AA144" si="347">RIGHT(X138,2)</f>
        <v>10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39"/>
        <v>5.8000000000000003E-2</v>
      </c>
      <c r="AI138" s="42"/>
      <c r="AJ138" s="42"/>
      <c r="AK138" s="42"/>
      <c r="AL138" s="42"/>
      <c r="AM138" s="42"/>
      <c r="AN138" s="42"/>
      <c r="AO138" s="42"/>
      <c r="AP138" s="42"/>
      <c r="AQ138" s="42"/>
      <c r="AR138" s="44"/>
      <c r="AS138" s="40">
        <f t="shared" ref="AS138:AS144" si="348">AS137</f>
        <v>195.67099999999999</v>
      </c>
      <c r="AT138" s="31">
        <f t="shared" ref="AT138:AT144" si="349">AT137</f>
        <v>220</v>
      </c>
    </row>
    <row r="139" spans="1:46">
      <c r="A139" s="41">
        <v>3</v>
      </c>
      <c r="B139" s="15">
        <f t="shared" ref="B139:G139" si="350">B138</f>
        <v>16</v>
      </c>
      <c r="C139" s="15" t="str">
        <f t="shared" si="350"/>
        <v>28.03.2024</v>
      </c>
      <c r="D139" s="16" t="str">
        <f t="shared" si="350"/>
        <v>SFG-FRBNRG-BOR-75X69X10</v>
      </c>
      <c r="E139" s="16" t="str">
        <f t="shared" si="350"/>
        <v>Restonic Hotel Motel Bonnell Regular Border 75X69X10</v>
      </c>
      <c r="F139" s="16" t="str">
        <f t="shared" si="350"/>
        <v>SFG-FRBNRG-BOR-75X69X10</v>
      </c>
      <c r="G139" s="16" t="str">
        <f t="shared" si="350"/>
        <v>Restonic Hotel Motel Bonnell Regular Border 75X69X10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8" t="s">
        <v>18717</v>
      </c>
      <c r="R139" s="38" t="s">
        <v>34278</v>
      </c>
      <c r="S139" s="38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44"/>
        <v>75X69X10</v>
      </c>
      <c r="Y139" s="30" t="str">
        <f t="shared" si="345"/>
        <v>75</v>
      </c>
      <c r="Z139" s="30" t="str">
        <f t="shared" si="346"/>
        <v>69</v>
      </c>
      <c r="AA139" s="30" t="str">
        <f t="shared" si="347"/>
        <v>10</v>
      </c>
      <c r="AB139" s="19" t="str">
        <f t="shared" ref="AB139:AC139" si="351">AB138</f>
        <v>75</v>
      </c>
      <c r="AC139" s="19" t="str">
        <f t="shared" si="351"/>
        <v>69</v>
      </c>
      <c r="AD139" s="20">
        <f>ROUNDUP(((((AB139+AC139)*2)+3)*0.0254),3)</f>
        <v>7.3920000000000003</v>
      </c>
      <c r="AF139" s="21">
        <f t="shared" ref="AF139:AF144" si="352">T139</f>
        <v>7.3920000000000003</v>
      </c>
      <c r="AG139" s="25">
        <f>VLOOKUP(Q139,'SFG-RM'!A:B,2,0)</f>
        <v>22.495284269999999</v>
      </c>
      <c r="AH139" s="19">
        <f t="shared" si="339"/>
        <v>166.28514132384001</v>
      </c>
      <c r="AI139" s="42"/>
      <c r="AJ139" s="42"/>
      <c r="AK139" s="42"/>
      <c r="AL139" s="42"/>
      <c r="AM139" s="42"/>
      <c r="AN139" s="42"/>
      <c r="AO139" s="42"/>
      <c r="AP139" s="42"/>
      <c r="AQ139" s="42"/>
      <c r="AR139" s="44"/>
      <c r="AS139" s="40">
        <f t="shared" si="348"/>
        <v>195.67099999999999</v>
      </c>
      <c r="AT139" s="31">
        <f t="shared" si="349"/>
        <v>220</v>
      </c>
    </row>
    <row r="140" spans="1:46">
      <c r="A140" s="41">
        <v>4</v>
      </c>
      <c r="B140" s="15">
        <f t="shared" ref="B140:G140" si="353">B139</f>
        <v>16</v>
      </c>
      <c r="C140" s="15" t="str">
        <f t="shared" si="353"/>
        <v>28.03.2024</v>
      </c>
      <c r="D140" s="16" t="str">
        <f t="shared" si="353"/>
        <v>SFG-FRBNRG-BOR-75X69X10</v>
      </c>
      <c r="E140" s="16" t="str">
        <f t="shared" si="353"/>
        <v>Restonic Hotel Motel Bonnell Regular Border 75X69X10</v>
      </c>
      <c r="F140" s="16" t="str">
        <f t="shared" si="353"/>
        <v>SFG-FRBNRG-BOR-75X69X10</v>
      </c>
      <c r="G140" s="16" t="str">
        <f t="shared" si="353"/>
        <v>Restonic Hotel Motel Bonnell Regular Border 75X69X10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8" t="s">
        <v>1964</v>
      </c>
      <c r="R140" s="38" t="s">
        <v>1965</v>
      </c>
      <c r="S140" s="38" t="s">
        <v>25</v>
      </c>
      <c r="T140" s="39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44"/>
        <v>75X69X10</v>
      </c>
      <c r="Y140" s="30" t="str">
        <f t="shared" si="345"/>
        <v>75</v>
      </c>
      <c r="Z140" s="30" t="str">
        <f t="shared" si="346"/>
        <v>69</v>
      </c>
      <c r="AA140" s="30" t="str">
        <f t="shared" si="347"/>
        <v>10</v>
      </c>
      <c r="AB140" s="19" t="str">
        <f t="shared" ref="AB140:AC140" si="354">AB139</f>
        <v>75</v>
      </c>
      <c r="AC140" s="19" t="str">
        <f t="shared" si="354"/>
        <v>69</v>
      </c>
      <c r="AD140" s="20">
        <f>ROUNDUP(((((72+30)*2)+3)*0.0254),3)</f>
        <v>5.258</v>
      </c>
      <c r="AF140" s="21">
        <f t="shared" si="352"/>
        <v>1</v>
      </c>
      <c r="AG140">
        <f>VLOOKUP(Q140,'Rm-feb-24'!B:P,15,0)</f>
        <v>5.9957000000000003</v>
      </c>
      <c r="AH140" s="19">
        <f t="shared" si="339"/>
        <v>5.9957000000000003</v>
      </c>
      <c r="AI140" s="42"/>
      <c r="AJ140" s="42"/>
      <c r="AK140" s="42"/>
      <c r="AL140" s="42"/>
      <c r="AM140" s="42"/>
      <c r="AN140" s="42"/>
      <c r="AO140" s="42"/>
      <c r="AP140" s="42"/>
      <c r="AQ140" s="42"/>
      <c r="AR140" s="44"/>
      <c r="AS140" s="40">
        <f t="shared" si="348"/>
        <v>195.67099999999999</v>
      </c>
      <c r="AT140" s="31">
        <f t="shared" si="349"/>
        <v>220</v>
      </c>
    </row>
    <row r="141" spans="1:46">
      <c r="A141" s="41">
        <v>5</v>
      </c>
      <c r="B141" s="15">
        <f t="shared" ref="B141:G141" si="355">B140</f>
        <v>16</v>
      </c>
      <c r="C141" s="15" t="str">
        <f t="shared" si="355"/>
        <v>28.03.2024</v>
      </c>
      <c r="D141" s="16" t="str">
        <f t="shared" si="355"/>
        <v>SFG-FRBNRG-BOR-75X69X10</v>
      </c>
      <c r="E141" s="16" t="str">
        <f t="shared" si="355"/>
        <v>Restonic Hotel Motel Bonnell Regular Border 75X69X10</v>
      </c>
      <c r="F141" s="16" t="str">
        <f t="shared" si="355"/>
        <v>SFG-FRBNRG-BOR-75X69X10</v>
      </c>
      <c r="G141" s="16" t="str">
        <f t="shared" si="355"/>
        <v>Restonic Hotel Motel Bonnell Regular Border 75X69X10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8" t="s">
        <v>459</v>
      </c>
      <c r="R141" s="38" t="s">
        <v>460</v>
      </c>
      <c r="S141" s="38" t="s">
        <v>25</v>
      </c>
      <c r="T141" s="39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44"/>
        <v>75X69X10</v>
      </c>
      <c r="Y141" s="30" t="str">
        <f t="shared" si="345"/>
        <v>75</v>
      </c>
      <c r="Z141" s="30" t="str">
        <f t="shared" si="346"/>
        <v>69</v>
      </c>
      <c r="AA141" s="30" t="str">
        <f t="shared" si="347"/>
        <v>10</v>
      </c>
      <c r="AB141" s="19" t="str">
        <f t="shared" ref="AB141:AC141" si="356">AB140</f>
        <v>75</v>
      </c>
      <c r="AC141" s="19" t="str">
        <f t="shared" si="356"/>
        <v>69</v>
      </c>
      <c r="AF141" s="21">
        <f t="shared" si="352"/>
        <v>1</v>
      </c>
      <c r="AG141">
        <f>VLOOKUP(Q141,'Rm-feb-24'!B:P,15,0)</f>
        <v>1.3274999999999999</v>
      </c>
      <c r="AH141" s="19">
        <f t="shared" si="339"/>
        <v>1.3274999999999999</v>
      </c>
      <c r="AI141" s="42"/>
      <c r="AJ141" s="42"/>
      <c r="AK141" s="42"/>
      <c r="AL141" s="42"/>
      <c r="AM141" s="42"/>
      <c r="AN141" s="42"/>
      <c r="AO141" s="42"/>
      <c r="AP141" s="42"/>
      <c r="AQ141" s="42"/>
      <c r="AR141" s="44"/>
      <c r="AS141" s="40">
        <f t="shared" si="348"/>
        <v>195.67099999999999</v>
      </c>
      <c r="AT141" s="31">
        <f t="shared" si="349"/>
        <v>220</v>
      </c>
    </row>
    <row r="142" spans="1:46">
      <c r="A142" s="41">
        <v>6</v>
      </c>
      <c r="B142" s="15">
        <f t="shared" ref="B142:G142" si="357">B141</f>
        <v>16</v>
      </c>
      <c r="C142" s="15" t="str">
        <f t="shared" si="357"/>
        <v>28.03.2024</v>
      </c>
      <c r="D142" s="16" t="str">
        <f t="shared" si="357"/>
        <v>SFG-FRBNRG-BOR-75X69X10</v>
      </c>
      <c r="E142" s="16" t="str">
        <f t="shared" si="357"/>
        <v>Restonic Hotel Motel Bonnell Regular Border 75X69X10</v>
      </c>
      <c r="F142" s="16" t="str">
        <f t="shared" si="357"/>
        <v>SFG-FRBNRG-BOR-75X69X10</v>
      </c>
      <c r="G142" s="16" t="str">
        <f t="shared" si="357"/>
        <v>Restonic Hotel Motel Bonnell Regular Border 75X69X10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8" t="s">
        <v>2232</v>
      </c>
      <c r="R142" s="38" t="s">
        <v>2233</v>
      </c>
      <c r="S142" s="38" t="s">
        <v>25</v>
      </c>
      <c r="T142" s="39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44"/>
        <v>75X69X10</v>
      </c>
      <c r="Y142" s="30" t="str">
        <f t="shared" si="345"/>
        <v>75</v>
      </c>
      <c r="Z142" s="30" t="str">
        <f t="shared" si="346"/>
        <v>69</v>
      </c>
      <c r="AA142" s="30" t="str">
        <f t="shared" si="347"/>
        <v>10</v>
      </c>
      <c r="AB142" s="19" t="str">
        <f t="shared" ref="AB142:AC142" si="358">AB141</f>
        <v>75</v>
      </c>
      <c r="AC142" s="19" t="str">
        <f t="shared" si="358"/>
        <v>69</v>
      </c>
      <c r="AF142" s="21">
        <f t="shared" si="352"/>
        <v>1</v>
      </c>
      <c r="AG142">
        <f>VLOOKUP(Q142,'Rm-feb-24'!B:P,15,0)</f>
        <v>1.7318</v>
      </c>
      <c r="AH142" s="19">
        <f t="shared" si="339"/>
        <v>1.7318</v>
      </c>
      <c r="AI142" s="42"/>
      <c r="AJ142" s="42"/>
      <c r="AK142" s="42"/>
      <c r="AL142" s="42"/>
      <c r="AM142" s="42"/>
      <c r="AN142" s="42"/>
      <c r="AO142" s="42"/>
      <c r="AP142" s="42"/>
      <c r="AQ142" s="42"/>
      <c r="AR142" s="44"/>
      <c r="AS142" s="40">
        <f t="shared" si="348"/>
        <v>195.67099999999999</v>
      </c>
      <c r="AT142" s="31">
        <f t="shared" si="349"/>
        <v>220</v>
      </c>
    </row>
    <row r="143" spans="1:46">
      <c r="A143" s="41">
        <v>7</v>
      </c>
      <c r="B143" s="15">
        <f t="shared" ref="B143:G143" si="359">B142</f>
        <v>16</v>
      </c>
      <c r="C143" s="15" t="str">
        <f t="shared" si="359"/>
        <v>28.03.2024</v>
      </c>
      <c r="D143" s="16" t="str">
        <f t="shared" si="359"/>
        <v>SFG-FRBNRG-BOR-75X69X10</v>
      </c>
      <c r="E143" s="16" t="str">
        <f t="shared" si="359"/>
        <v>Restonic Hotel Motel Bonnell Regular Border 75X69X10</v>
      </c>
      <c r="F143" s="16" t="str">
        <f t="shared" si="359"/>
        <v>SFG-FRBNRG-BOR-75X69X10</v>
      </c>
      <c r="G143" s="16" t="str">
        <f t="shared" si="359"/>
        <v>Restonic Hotel Motel Bonnell Regular Border 75X69X10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8" t="s">
        <v>18738</v>
      </c>
      <c r="R143" s="38" t="s">
        <v>34277</v>
      </c>
      <c r="S143" s="38" t="s">
        <v>192</v>
      </c>
      <c r="T143" s="39">
        <v>1.1599999999999999</v>
      </c>
      <c r="U143" s="16" t="s">
        <v>2292</v>
      </c>
      <c r="V143" s="16" t="s">
        <v>2276</v>
      </c>
      <c r="W143" s="16" t="s">
        <v>2295</v>
      </c>
      <c r="X143" s="29" t="str">
        <f t="shared" si="344"/>
        <v>75X69X10</v>
      </c>
      <c r="Y143" s="30" t="str">
        <f t="shared" si="345"/>
        <v>75</v>
      </c>
      <c r="Z143" s="30" t="str">
        <f t="shared" si="346"/>
        <v>69</v>
      </c>
      <c r="AA143" s="30" t="str">
        <f t="shared" si="347"/>
        <v>10</v>
      </c>
      <c r="AB143" s="19" t="str">
        <f t="shared" ref="AB143:AC143" si="360">AB142</f>
        <v>75</v>
      </c>
      <c r="AC143" s="19" t="str">
        <f t="shared" si="360"/>
        <v>69</v>
      </c>
      <c r="AF143" s="21">
        <f t="shared" si="352"/>
        <v>1.1599999999999999</v>
      </c>
      <c r="AG143" s="25">
        <f>VLOOKUP(Q143,'SFG-RM'!A:B,2,0)</f>
        <v>9.3094552894011979</v>
      </c>
      <c r="AH143" s="19">
        <f t="shared" si="339"/>
        <v>10.798968135705389</v>
      </c>
      <c r="AI143" s="42"/>
      <c r="AJ143" s="42"/>
      <c r="AK143" s="42"/>
      <c r="AL143" s="42"/>
      <c r="AM143" s="42"/>
      <c r="AN143" s="42"/>
      <c r="AO143" s="42"/>
      <c r="AP143" s="42"/>
      <c r="AQ143" s="42"/>
      <c r="AR143" s="44"/>
      <c r="AS143" s="40">
        <f t="shared" si="348"/>
        <v>195.67099999999999</v>
      </c>
      <c r="AT143" s="31">
        <f t="shared" si="349"/>
        <v>220</v>
      </c>
    </row>
    <row r="144" spans="1:46">
      <c r="A144" s="41">
        <v>8</v>
      </c>
      <c r="B144" s="15">
        <f t="shared" ref="B144:G144" si="361">B143</f>
        <v>16</v>
      </c>
      <c r="C144" s="15" t="str">
        <f t="shared" si="361"/>
        <v>28.03.2024</v>
      </c>
      <c r="D144" s="16" t="str">
        <f t="shared" si="361"/>
        <v>SFG-FRBNRG-BOR-75X69X10</v>
      </c>
      <c r="E144" s="16" t="str">
        <f t="shared" si="361"/>
        <v>Restonic Hotel Motel Bonnell Regular Border 75X69X10</v>
      </c>
      <c r="F144" s="16" t="str">
        <f t="shared" si="361"/>
        <v>SFG-FRBNRG-BOR-75X69X10</v>
      </c>
      <c r="G144" s="16" t="str">
        <f t="shared" si="361"/>
        <v>Restonic Hotel Motel Bonnell Regular Border 75X69X10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8" t="s">
        <v>1479</v>
      </c>
      <c r="R144" s="38" t="s">
        <v>1480</v>
      </c>
      <c r="S144" s="38" t="s">
        <v>165</v>
      </c>
      <c r="T144" s="39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44"/>
        <v>75X69X10</v>
      </c>
      <c r="Y144" s="30" t="str">
        <f t="shared" si="345"/>
        <v>75</v>
      </c>
      <c r="Z144" s="30" t="str">
        <f t="shared" si="346"/>
        <v>69</v>
      </c>
      <c r="AA144" s="30" t="str">
        <f t="shared" si="347"/>
        <v>10</v>
      </c>
      <c r="AB144" s="19" t="str">
        <f t="shared" ref="AB144:AC144" si="362">AB143</f>
        <v>75</v>
      </c>
      <c r="AC144" s="19" t="str">
        <f t="shared" si="362"/>
        <v>69</v>
      </c>
      <c r="AF144" s="21">
        <f t="shared" si="352"/>
        <v>2</v>
      </c>
      <c r="AG144">
        <f>VLOOKUP(Q144,'Rm-feb-24'!B:P,15,0)</f>
        <v>4.6721000000000004</v>
      </c>
      <c r="AH144" s="19">
        <f t="shared" si="339"/>
        <v>9.3442000000000007</v>
      </c>
      <c r="AI144" s="42"/>
      <c r="AJ144" s="42"/>
      <c r="AK144" s="42"/>
      <c r="AL144" s="42"/>
      <c r="AM144" s="42"/>
      <c r="AN144" s="42"/>
      <c r="AO144" s="42"/>
      <c r="AP144" s="42"/>
      <c r="AQ144" s="42"/>
      <c r="AR144" s="44"/>
      <c r="AS144" s="40">
        <f t="shared" si="348"/>
        <v>195.67099999999999</v>
      </c>
      <c r="AT144" s="31">
        <f t="shared" si="349"/>
        <v>220</v>
      </c>
    </row>
    <row r="146" spans="1:46">
      <c r="A146" s="41">
        <v>1</v>
      </c>
      <c r="B146" s="15">
        <v>17</v>
      </c>
      <c r="C146" s="15" t="s">
        <v>34276</v>
      </c>
      <c r="D146" s="16" t="s">
        <v>34312</v>
      </c>
      <c r="E146" s="16" t="s">
        <v>34313</v>
      </c>
      <c r="F146" s="16" t="str">
        <f>D146</f>
        <v>SFG-FRBNRG-BOR-78X33X10</v>
      </c>
      <c r="G146" s="16" t="str">
        <f>E146</f>
        <v>Restonic Hotel Motel Bonnell Regular Border 78X33X10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8" t="s">
        <v>1659</v>
      </c>
      <c r="R146" s="38" t="s">
        <v>1660</v>
      </c>
      <c r="S146" s="38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78X33X10</v>
      </c>
      <c r="Y146" s="30" t="str">
        <f>LEFT(X146,2)</f>
        <v>78</v>
      </c>
      <c r="Z146" s="30" t="str">
        <f>MID(X146,4,2)</f>
        <v>33</v>
      </c>
      <c r="AA146" s="30" t="str">
        <f>RIGHT(X146,2)</f>
        <v>10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63">AF146*AG146</f>
        <v>0.129439688</v>
      </c>
      <c r="AI146" s="42">
        <f>SUM(AH146:AH153)</f>
        <v>157.94615742675538</v>
      </c>
      <c r="AJ146" s="42">
        <f>ROUND(AI146,3)</f>
        <v>157.946</v>
      </c>
      <c r="AK146" s="42">
        <f>AJ146</f>
        <v>157.946</v>
      </c>
      <c r="AL146" s="42">
        <f>+AK146+AQ146</f>
        <v>177.49165955399999</v>
      </c>
      <c r="AM146" s="42">
        <f>+SUM(((AK146*3%*18%)))</f>
        <v>0.8529083999999999</v>
      </c>
      <c r="AN146" s="42">
        <f t="shared" ref="AN146" si="364">+SUM(((AK146*14.33%*53%)))</f>
        <v>11.995840754000001</v>
      </c>
      <c r="AO146" s="42">
        <f t="shared" ref="AO146" si="365">+SUM(((AK146*5.92%*53%)))</f>
        <v>4.955713696000001</v>
      </c>
      <c r="AP146" s="42">
        <f t="shared" ref="AP146" si="366">+SUM(((AK146*2.08%*53%)))</f>
        <v>1.7411967039999998</v>
      </c>
      <c r="AQ146" s="42">
        <f>SUM(AM146:AP146)</f>
        <v>19.545659554000004</v>
      </c>
      <c r="AR146" s="43">
        <f>ROUNDUP(AL146,0)</f>
        <v>178</v>
      </c>
      <c r="AS146" s="40">
        <f>AK146</f>
        <v>157.946</v>
      </c>
      <c r="AT146" s="31">
        <f>AR146</f>
        <v>178</v>
      </c>
    </row>
    <row r="147" spans="1:46">
      <c r="A147" s="41">
        <v>2</v>
      </c>
      <c r="B147" s="15">
        <f t="shared" ref="B147:G147" si="367">B146</f>
        <v>17</v>
      </c>
      <c r="C147" s="15" t="str">
        <f t="shared" si="367"/>
        <v>28.03.2024</v>
      </c>
      <c r="D147" s="16" t="str">
        <f t="shared" si="367"/>
        <v>SFG-FRBNRG-BOR-78X33X10</v>
      </c>
      <c r="E147" s="16" t="str">
        <f t="shared" si="367"/>
        <v>Restonic Hotel Motel Bonnell Regular Border 78X33X10</v>
      </c>
      <c r="F147" s="16" t="str">
        <f t="shared" si="367"/>
        <v>SFG-FRBNRG-BOR-78X33X10</v>
      </c>
      <c r="G147" s="16" t="str">
        <f t="shared" si="367"/>
        <v>Restonic Hotel Motel Bonnell Regular Border 78X33X10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8" t="s">
        <v>698</v>
      </c>
      <c r="R147" s="38" t="s">
        <v>699</v>
      </c>
      <c r="S147" s="38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68">RIGHT(D147,8)</f>
        <v>78X33X10</v>
      </c>
      <c r="Y147" s="30" t="str">
        <f t="shared" ref="Y147:Y153" si="369">LEFT(X147,2)</f>
        <v>78</v>
      </c>
      <c r="Z147" s="30" t="str">
        <f t="shared" ref="Z147:Z153" si="370">MID(X147,4,2)</f>
        <v>33</v>
      </c>
      <c r="AA147" s="30" t="str">
        <f t="shared" ref="AA147:AA153" si="371">RIGHT(X147,2)</f>
        <v>10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63"/>
        <v>5.8000000000000003E-2</v>
      </c>
      <c r="AI147" s="42"/>
      <c r="AJ147" s="42"/>
      <c r="AK147" s="42"/>
      <c r="AL147" s="42"/>
      <c r="AM147" s="42"/>
      <c r="AN147" s="42"/>
      <c r="AO147" s="42"/>
      <c r="AP147" s="42"/>
      <c r="AQ147" s="42"/>
      <c r="AR147" s="44"/>
      <c r="AS147" s="40">
        <f t="shared" ref="AS147:AS153" si="372">AS146</f>
        <v>157.946</v>
      </c>
      <c r="AT147" s="31">
        <f t="shared" ref="AT147:AT153" si="373">AT146</f>
        <v>178</v>
      </c>
    </row>
    <row r="148" spans="1:46">
      <c r="A148" s="41">
        <v>3</v>
      </c>
      <c r="B148" s="15">
        <f t="shared" ref="B148:G148" si="374">B147</f>
        <v>17</v>
      </c>
      <c r="C148" s="15" t="str">
        <f t="shared" si="374"/>
        <v>28.03.2024</v>
      </c>
      <c r="D148" s="16" t="str">
        <f t="shared" si="374"/>
        <v>SFG-FRBNRG-BOR-78X33X10</v>
      </c>
      <c r="E148" s="16" t="str">
        <f t="shared" si="374"/>
        <v>Restonic Hotel Motel Bonnell Regular Border 78X33X10</v>
      </c>
      <c r="F148" s="16" t="str">
        <f t="shared" si="374"/>
        <v>SFG-FRBNRG-BOR-78X33X10</v>
      </c>
      <c r="G148" s="16" t="str">
        <f t="shared" si="374"/>
        <v>Restonic Hotel Motel Bonnell Regular Border 78X33X10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8" t="s">
        <v>18717</v>
      </c>
      <c r="R148" s="38" t="s">
        <v>34278</v>
      </c>
      <c r="S148" s="38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68"/>
        <v>78X33X10</v>
      </c>
      <c r="Y148" s="30" t="str">
        <f t="shared" si="369"/>
        <v>78</v>
      </c>
      <c r="Z148" s="30" t="str">
        <f t="shared" si="370"/>
        <v>33</v>
      </c>
      <c r="AA148" s="30" t="str">
        <f t="shared" si="371"/>
        <v>10</v>
      </c>
      <c r="AB148" s="19" t="str">
        <f t="shared" ref="AB148:AC148" si="375">AB147</f>
        <v>78</v>
      </c>
      <c r="AC148" s="19" t="str">
        <f t="shared" si="375"/>
        <v>33</v>
      </c>
      <c r="AD148" s="20">
        <f>ROUNDUP(((((AB148+AC148)*2)+3)*0.0254),3)</f>
        <v>5.7149999999999999</v>
      </c>
      <c r="AF148" s="21">
        <f t="shared" ref="AF148:AF153" si="376">T148</f>
        <v>5.7149999999999999</v>
      </c>
      <c r="AG148" s="25">
        <f>VLOOKUP(Q148,'SFG-RM'!A:B,2,0)</f>
        <v>22.495284269999999</v>
      </c>
      <c r="AH148" s="19">
        <f t="shared" si="363"/>
        <v>128.56054960304999</v>
      </c>
      <c r="AI148" s="42"/>
      <c r="AJ148" s="42"/>
      <c r="AK148" s="42"/>
      <c r="AL148" s="42"/>
      <c r="AM148" s="42"/>
      <c r="AN148" s="42"/>
      <c r="AO148" s="42"/>
      <c r="AP148" s="42"/>
      <c r="AQ148" s="42"/>
      <c r="AR148" s="44"/>
      <c r="AS148" s="40">
        <f t="shared" si="372"/>
        <v>157.946</v>
      </c>
      <c r="AT148" s="31">
        <f t="shared" si="373"/>
        <v>178</v>
      </c>
    </row>
    <row r="149" spans="1:46">
      <c r="A149" s="41">
        <v>4</v>
      </c>
      <c r="B149" s="15">
        <f t="shared" ref="B149:G149" si="377">B148</f>
        <v>17</v>
      </c>
      <c r="C149" s="15" t="str">
        <f t="shared" si="377"/>
        <v>28.03.2024</v>
      </c>
      <c r="D149" s="16" t="str">
        <f t="shared" si="377"/>
        <v>SFG-FRBNRG-BOR-78X33X10</v>
      </c>
      <c r="E149" s="16" t="str">
        <f t="shared" si="377"/>
        <v>Restonic Hotel Motel Bonnell Regular Border 78X33X10</v>
      </c>
      <c r="F149" s="16" t="str">
        <f t="shared" si="377"/>
        <v>SFG-FRBNRG-BOR-78X33X10</v>
      </c>
      <c r="G149" s="16" t="str">
        <f t="shared" si="377"/>
        <v>Restonic Hotel Motel Bonnell Regular Border 78X33X10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8" t="s">
        <v>1964</v>
      </c>
      <c r="R149" s="38" t="s">
        <v>1965</v>
      </c>
      <c r="S149" s="38" t="s">
        <v>25</v>
      </c>
      <c r="T149" s="39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68"/>
        <v>78X33X10</v>
      </c>
      <c r="Y149" s="30" t="str">
        <f t="shared" si="369"/>
        <v>78</v>
      </c>
      <c r="Z149" s="30" t="str">
        <f t="shared" si="370"/>
        <v>33</v>
      </c>
      <c r="AA149" s="30" t="str">
        <f t="shared" si="371"/>
        <v>10</v>
      </c>
      <c r="AB149" s="19" t="str">
        <f t="shared" ref="AB149:AC149" si="378">AB148</f>
        <v>78</v>
      </c>
      <c r="AC149" s="19" t="str">
        <f t="shared" si="378"/>
        <v>33</v>
      </c>
      <c r="AD149" s="20">
        <f>ROUNDUP(((((72+30)*2)+3)*0.0254),3)</f>
        <v>5.258</v>
      </c>
      <c r="AF149" s="21">
        <f t="shared" si="376"/>
        <v>1</v>
      </c>
      <c r="AG149">
        <f>VLOOKUP(Q149,'Rm-feb-24'!B:P,15,0)</f>
        <v>5.9957000000000003</v>
      </c>
      <c r="AH149" s="19">
        <f t="shared" si="363"/>
        <v>5.9957000000000003</v>
      </c>
      <c r="AI149" s="42"/>
      <c r="AJ149" s="42"/>
      <c r="AK149" s="42"/>
      <c r="AL149" s="42"/>
      <c r="AM149" s="42"/>
      <c r="AN149" s="42"/>
      <c r="AO149" s="42"/>
      <c r="AP149" s="42"/>
      <c r="AQ149" s="42"/>
      <c r="AR149" s="44"/>
      <c r="AS149" s="40">
        <f t="shared" si="372"/>
        <v>157.946</v>
      </c>
      <c r="AT149" s="31">
        <f t="shared" si="373"/>
        <v>178</v>
      </c>
    </row>
    <row r="150" spans="1:46">
      <c r="A150" s="41">
        <v>5</v>
      </c>
      <c r="B150" s="15">
        <f t="shared" ref="B150:G150" si="379">B149</f>
        <v>17</v>
      </c>
      <c r="C150" s="15" t="str">
        <f t="shared" si="379"/>
        <v>28.03.2024</v>
      </c>
      <c r="D150" s="16" t="str">
        <f t="shared" si="379"/>
        <v>SFG-FRBNRG-BOR-78X33X10</v>
      </c>
      <c r="E150" s="16" t="str">
        <f t="shared" si="379"/>
        <v>Restonic Hotel Motel Bonnell Regular Border 78X33X10</v>
      </c>
      <c r="F150" s="16" t="str">
        <f t="shared" si="379"/>
        <v>SFG-FRBNRG-BOR-78X33X10</v>
      </c>
      <c r="G150" s="16" t="str">
        <f t="shared" si="379"/>
        <v>Restonic Hotel Motel Bonnell Regular Border 78X33X10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8" t="s">
        <v>459</v>
      </c>
      <c r="R150" s="38" t="s">
        <v>460</v>
      </c>
      <c r="S150" s="38" t="s">
        <v>25</v>
      </c>
      <c r="T150" s="39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68"/>
        <v>78X33X10</v>
      </c>
      <c r="Y150" s="30" t="str">
        <f t="shared" si="369"/>
        <v>78</v>
      </c>
      <c r="Z150" s="30" t="str">
        <f t="shared" si="370"/>
        <v>33</v>
      </c>
      <c r="AA150" s="30" t="str">
        <f t="shared" si="371"/>
        <v>10</v>
      </c>
      <c r="AB150" s="19" t="str">
        <f t="shared" ref="AB150:AC150" si="380">AB149</f>
        <v>78</v>
      </c>
      <c r="AC150" s="19" t="str">
        <f t="shared" si="380"/>
        <v>33</v>
      </c>
      <c r="AF150" s="21">
        <f t="shared" si="376"/>
        <v>1</v>
      </c>
      <c r="AG150">
        <f>VLOOKUP(Q150,'Rm-feb-24'!B:P,15,0)</f>
        <v>1.3274999999999999</v>
      </c>
      <c r="AH150" s="19">
        <f t="shared" si="363"/>
        <v>1.3274999999999999</v>
      </c>
      <c r="AI150" s="42"/>
      <c r="AJ150" s="42"/>
      <c r="AK150" s="42"/>
      <c r="AL150" s="42"/>
      <c r="AM150" s="42"/>
      <c r="AN150" s="42"/>
      <c r="AO150" s="42"/>
      <c r="AP150" s="42"/>
      <c r="AQ150" s="42"/>
      <c r="AR150" s="44"/>
      <c r="AS150" s="40">
        <f t="shared" si="372"/>
        <v>157.946</v>
      </c>
      <c r="AT150" s="31">
        <f t="shared" si="373"/>
        <v>178</v>
      </c>
    </row>
    <row r="151" spans="1:46">
      <c r="A151" s="41">
        <v>6</v>
      </c>
      <c r="B151" s="15">
        <f t="shared" ref="B151:G151" si="381">B150</f>
        <v>17</v>
      </c>
      <c r="C151" s="15" t="str">
        <f t="shared" si="381"/>
        <v>28.03.2024</v>
      </c>
      <c r="D151" s="16" t="str">
        <f t="shared" si="381"/>
        <v>SFG-FRBNRG-BOR-78X33X10</v>
      </c>
      <c r="E151" s="16" t="str">
        <f t="shared" si="381"/>
        <v>Restonic Hotel Motel Bonnell Regular Border 78X33X10</v>
      </c>
      <c r="F151" s="16" t="str">
        <f t="shared" si="381"/>
        <v>SFG-FRBNRG-BOR-78X33X10</v>
      </c>
      <c r="G151" s="16" t="str">
        <f t="shared" si="381"/>
        <v>Restonic Hotel Motel Bonnell Regular Border 78X33X10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8" t="s">
        <v>2232</v>
      </c>
      <c r="R151" s="38" t="s">
        <v>2233</v>
      </c>
      <c r="S151" s="38" t="s">
        <v>25</v>
      </c>
      <c r="T151" s="39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68"/>
        <v>78X33X10</v>
      </c>
      <c r="Y151" s="30" t="str">
        <f t="shared" si="369"/>
        <v>78</v>
      </c>
      <c r="Z151" s="30" t="str">
        <f t="shared" si="370"/>
        <v>33</v>
      </c>
      <c r="AA151" s="30" t="str">
        <f t="shared" si="371"/>
        <v>10</v>
      </c>
      <c r="AB151" s="19" t="str">
        <f t="shared" ref="AB151:AC151" si="382">AB150</f>
        <v>78</v>
      </c>
      <c r="AC151" s="19" t="str">
        <f t="shared" si="382"/>
        <v>33</v>
      </c>
      <c r="AF151" s="21">
        <f t="shared" si="376"/>
        <v>1</v>
      </c>
      <c r="AG151">
        <f>VLOOKUP(Q151,'Rm-feb-24'!B:P,15,0)</f>
        <v>1.7318</v>
      </c>
      <c r="AH151" s="19">
        <f t="shared" si="363"/>
        <v>1.7318</v>
      </c>
      <c r="AI151" s="42"/>
      <c r="AJ151" s="42"/>
      <c r="AK151" s="42"/>
      <c r="AL151" s="42"/>
      <c r="AM151" s="42"/>
      <c r="AN151" s="42"/>
      <c r="AO151" s="42"/>
      <c r="AP151" s="42"/>
      <c r="AQ151" s="42"/>
      <c r="AR151" s="44"/>
      <c r="AS151" s="40">
        <f t="shared" si="372"/>
        <v>157.946</v>
      </c>
      <c r="AT151" s="31">
        <f t="shared" si="373"/>
        <v>178</v>
      </c>
    </row>
    <row r="152" spans="1:46">
      <c r="A152" s="41">
        <v>7</v>
      </c>
      <c r="B152" s="15">
        <f t="shared" ref="B152:G152" si="383">B151</f>
        <v>17</v>
      </c>
      <c r="C152" s="15" t="str">
        <f t="shared" si="383"/>
        <v>28.03.2024</v>
      </c>
      <c r="D152" s="16" t="str">
        <f t="shared" si="383"/>
        <v>SFG-FRBNRG-BOR-78X33X10</v>
      </c>
      <c r="E152" s="16" t="str">
        <f t="shared" si="383"/>
        <v>Restonic Hotel Motel Bonnell Regular Border 78X33X10</v>
      </c>
      <c r="F152" s="16" t="str">
        <f t="shared" si="383"/>
        <v>SFG-FRBNRG-BOR-78X33X10</v>
      </c>
      <c r="G152" s="16" t="str">
        <f t="shared" si="383"/>
        <v>Restonic Hotel Motel Bonnell Regular Border 78X33X10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8" t="s">
        <v>18738</v>
      </c>
      <c r="R152" s="38" t="s">
        <v>34277</v>
      </c>
      <c r="S152" s="38" t="s">
        <v>192</v>
      </c>
      <c r="T152" s="39">
        <v>1.1599999999999999</v>
      </c>
      <c r="U152" s="16" t="s">
        <v>2292</v>
      </c>
      <c r="V152" s="16" t="s">
        <v>2276</v>
      </c>
      <c r="W152" s="16" t="s">
        <v>2295</v>
      </c>
      <c r="X152" s="29" t="str">
        <f t="shared" si="368"/>
        <v>78X33X10</v>
      </c>
      <c r="Y152" s="30" t="str">
        <f t="shared" si="369"/>
        <v>78</v>
      </c>
      <c r="Z152" s="30" t="str">
        <f t="shared" si="370"/>
        <v>33</v>
      </c>
      <c r="AA152" s="30" t="str">
        <f t="shared" si="371"/>
        <v>10</v>
      </c>
      <c r="AB152" s="19" t="str">
        <f t="shared" ref="AB152:AC152" si="384">AB151</f>
        <v>78</v>
      </c>
      <c r="AC152" s="19" t="str">
        <f t="shared" si="384"/>
        <v>33</v>
      </c>
      <c r="AF152" s="21">
        <f t="shared" si="376"/>
        <v>1.1599999999999999</v>
      </c>
      <c r="AG152" s="25">
        <f>VLOOKUP(Q152,'SFG-RM'!A:B,2,0)</f>
        <v>9.3094552894011979</v>
      </c>
      <c r="AH152" s="19">
        <f t="shared" si="363"/>
        <v>10.798968135705389</v>
      </c>
      <c r="AI152" s="42"/>
      <c r="AJ152" s="42"/>
      <c r="AK152" s="42"/>
      <c r="AL152" s="42"/>
      <c r="AM152" s="42"/>
      <c r="AN152" s="42"/>
      <c r="AO152" s="42"/>
      <c r="AP152" s="42"/>
      <c r="AQ152" s="42"/>
      <c r="AR152" s="44"/>
      <c r="AS152" s="40">
        <f t="shared" si="372"/>
        <v>157.946</v>
      </c>
      <c r="AT152" s="31">
        <f t="shared" si="373"/>
        <v>178</v>
      </c>
    </row>
    <row r="153" spans="1:46">
      <c r="A153" s="41">
        <v>8</v>
      </c>
      <c r="B153" s="15">
        <f t="shared" ref="B153:G153" si="385">B152</f>
        <v>17</v>
      </c>
      <c r="C153" s="15" t="str">
        <f t="shared" si="385"/>
        <v>28.03.2024</v>
      </c>
      <c r="D153" s="16" t="str">
        <f t="shared" si="385"/>
        <v>SFG-FRBNRG-BOR-78X33X10</v>
      </c>
      <c r="E153" s="16" t="str">
        <f t="shared" si="385"/>
        <v>Restonic Hotel Motel Bonnell Regular Border 78X33X10</v>
      </c>
      <c r="F153" s="16" t="str">
        <f t="shared" si="385"/>
        <v>SFG-FRBNRG-BOR-78X33X10</v>
      </c>
      <c r="G153" s="16" t="str">
        <f t="shared" si="385"/>
        <v>Restonic Hotel Motel Bonnell Regular Border 78X33X10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8" t="s">
        <v>1479</v>
      </c>
      <c r="R153" s="38" t="s">
        <v>1480</v>
      </c>
      <c r="S153" s="38" t="s">
        <v>165</v>
      </c>
      <c r="T153" s="39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68"/>
        <v>78X33X10</v>
      </c>
      <c r="Y153" s="30" t="str">
        <f t="shared" si="369"/>
        <v>78</v>
      </c>
      <c r="Z153" s="30" t="str">
        <f t="shared" si="370"/>
        <v>33</v>
      </c>
      <c r="AA153" s="30" t="str">
        <f t="shared" si="371"/>
        <v>10</v>
      </c>
      <c r="AB153" s="19" t="str">
        <f t="shared" ref="AB153:AC153" si="386">AB152</f>
        <v>78</v>
      </c>
      <c r="AC153" s="19" t="str">
        <f t="shared" si="386"/>
        <v>33</v>
      </c>
      <c r="AF153" s="21">
        <f t="shared" si="376"/>
        <v>2</v>
      </c>
      <c r="AG153">
        <f>VLOOKUP(Q153,'Rm-feb-24'!B:P,15,0)</f>
        <v>4.6721000000000004</v>
      </c>
      <c r="AH153" s="19">
        <f t="shared" si="363"/>
        <v>9.3442000000000007</v>
      </c>
      <c r="AI153" s="42"/>
      <c r="AJ153" s="42"/>
      <c r="AK153" s="42"/>
      <c r="AL153" s="42"/>
      <c r="AM153" s="42"/>
      <c r="AN153" s="42"/>
      <c r="AO153" s="42"/>
      <c r="AP153" s="42"/>
      <c r="AQ153" s="42"/>
      <c r="AR153" s="44"/>
      <c r="AS153" s="40">
        <f t="shared" si="372"/>
        <v>157.946</v>
      </c>
      <c r="AT153" s="31">
        <f t="shared" si="373"/>
        <v>178</v>
      </c>
    </row>
    <row r="155" spans="1:46">
      <c r="A155" s="41">
        <v>1</v>
      </c>
      <c r="B155" s="15">
        <v>18</v>
      </c>
      <c r="C155" s="15" t="s">
        <v>34276</v>
      </c>
      <c r="D155" s="16" t="s">
        <v>34314</v>
      </c>
      <c r="E155" s="16" t="s">
        <v>34315</v>
      </c>
      <c r="F155" s="16" t="str">
        <f>D155</f>
        <v>SFG-FRBNRG-BOR-78X39X10</v>
      </c>
      <c r="G155" s="16" t="str">
        <f>E155</f>
        <v>Restonic Hotel Motel Bonnell Regular Border 78X39X10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8" t="s">
        <v>1659</v>
      </c>
      <c r="R155" s="38" t="s">
        <v>1660</v>
      </c>
      <c r="S155" s="38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78X39X10</v>
      </c>
      <c r="Y155" s="30" t="str">
        <f>LEFT(X155,2)</f>
        <v>78</v>
      </c>
      <c r="Z155" s="30" t="str">
        <f>MID(X155,4,2)</f>
        <v>39</v>
      </c>
      <c r="AA155" s="30" t="str">
        <f>RIGHT(X155,2)</f>
        <v>10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387">AF155*AG155</f>
        <v>0.129439688</v>
      </c>
      <c r="AI155" s="42">
        <f>SUM(AH155:AH162)</f>
        <v>164.80721912910539</v>
      </c>
      <c r="AJ155" s="42">
        <f>ROUND(AI155,3)</f>
        <v>164.80699999999999</v>
      </c>
      <c r="AK155" s="42">
        <f>AJ155</f>
        <v>164.80699999999999</v>
      </c>
      <c r="AL155" s="42">
        <f>+AK155+AQ155</f>
        <v>185.20170144299999</v>
      </c>
      <c r="AM155" s="42">
        <f>+SUM(((AK155*3%*18%)))</f>
        <v>0.8899577999999998</v>
      </c>
      <c r="AN155" s="42">
        <f t="shared" ref="AN155" si="388">+SUM(((AK155*14.33%*53%)))</f>
        <v>12.516926843</v>
      </c>
      <c r="AO155" s="42">
        <f t="shared" ref="AO155" si="389">+SUM(((AK155*5.92%*53%)))</f>
        <v>5.170984432</v>
      </c>
      <c r="AP155" s="42">
        <f t="shared" ref="AP155" si="390">+SUM(((AK155*2.08%*53%)))</f>
        <v>1.8168323679999998</v>
      </c>
      <c r="AQ155" s="42">
        <f>SUM(AM155:AP155)</f>
        <v>20.394701442999999</v>
      </c>
      <c r="AR155" s="43">
        <f>ROUNDUP(AL155,0)</f>
        <v>186</v>
      </c>
      <c r="AS155" s="40">
        <f>AK155</f>
        <v>164.80699999999999</v>
      </c>
      <c r="AT155" s="31">
        <f>AR155</f>
        <v>186</v>
      </c>
    </row>
    <row r="156" spans="1:46">
      <c r="A156" s="41">
        <v>2</v>
      </c>
      <c r="B156" s="15">
        <f t="shared" ref="B156:G156" si="391">B155</f>
        <v>18</v>
      </c>
      <c r="C156" s="15" t="str">
        <f t="shared" si="391"/>
        <v>28.03.2024</v>
      </c>
      <c r="D156" s="16" t="str">
        <f t="shared" si="391"/>
        <v>SFG-FRBNRG-BOR-78X39X10</v>
      </c>
      <c r="E156" s="16" t="str">
        <f t="shared" si="391"/>
        <v>Restonic Hotel Motel Bonnell Regular Border 78X39X10</v>
      </c>
      <c r="F156" s="16" t="str">
        <f t="shared" si="391"/>
        <v>SFG-FRBNRG-BOR-78X39X10</v>
      </c>
      <c r="G156" s="16" t="str">
        <f t="shared" si="391"/>
        <v>Restonic Hotel Motel Bonnell Regular Border 78X39X10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8" t="s">
        <v>698</v>
      </c>
      <c r="R156" s="38" t="s">
        <v>699</v>
      </c>
      <c r="S156" s="38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392">RIGHT(D156,8)</f>
        <v>78X39X10</v>
      </c>
      <c r="Y156" s="30" t="str">
        <f t="shared" ref="Y156:Y162" si="393">LEFT(X156,2)</f>
        <v>78</v>
      </c>
      <c r="Z156" s="30" t="str">
        <f t="shared" ref="Z156:Z162" si="394">MID(X156,4,2)</f>
        <v>39</v>
      </c>
      <c r="AA156" s="30" t="str">
        <f t="shared" ref="AA156:AA162" si="395">RIGHT(X156,2)</f>
        <v>10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387"/>
        <v>5.8000000000000003E-2</v>
      </c>
      <c r="AI156" s="42"/>
      <c r="AJ156" s="42"/>
      <c r="AK156" s="42"/>
      <c r="AL156" s="42"/>
      <c r="AM156" s="42"/>
      <c r="AN156" s="42"/>
      <c r="AO156" s="42"/>
      <c r="AP156" s="42"/>
      <c r="AQ156" s="42"/>
      <c r="AR156" s="44"/>
      <c r="AS156" s="40">
        <f t="shared" ref="AS156:AS162" si="396">AS155</f>
        <v>164.80699999999999</v>
      </c>
      <c r="AT156" s="31">
        <f t="shared" ref="AT156:AT162" si="397">AT155</f>
        <v>186</v>
      </c>
    </row>
    <row r="157" spans="1:46">
      <c r="A157" s="41">
        <v>3</v>
      </c>
      <c r="B157" s="15">
        <f t="shared" ref="B157:G157" si="398">B156</f>
        <v>18</v>
      </c>
      <c r="C157" s="15" t="str">
        <f t="shared" si="398"/>
        <v>28.03.2024</v>
      </c>
      <c r="D157" s="16" t="str">
        <f t="shared" si="398"/>
        <v>SFG-FRBNRG-BOR-78X39X10</v>
      </c>
      <c r="E157" s="16" t="str">
        <f t="shared" si="398"/>
        <v>Restonic Hotel Motel Bonnell Regular Border 78X39X10</v>
      </c>
      <c r="F157" s="16" t="str">
        <f t="shared" si="398"/>
        <v>SFG-FRBNRG-BOR-78X39X10</v>
      </c>
      <c r="G157" s="16" t="str">
        <f t="shared" si="398"/>
        <v>Restonic Hotel Motel Bonnell Regular Border 78X39X10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8" t="s">
        <v>18717</v>
      </c>
      <c r="R157" s="38" t="s">
        <v>34278</v>
      </c>
      <c r="S157" s="38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392"/>
        <v>78X39X10</v>
      </c>
      <c r="Y157" s="30" t="str">
        <f t="shared" si="393"/>
        <v>78</v>
      </c>
      <c r="Z157" s="30" t="str">
        <f t="shared" si="394"/>
        <v>39</v>
      </c>
      <c r="AA157" s="30" t="str">
        <f t="shared" si="395"/>
        <v>10</v>
      </c>
      <c r="AB157" s="19" t="str">
        <f t="shared" ref="AB157:AC157" si="399">AB156</f>
        <v>78</v>
      </c>
      <c r="AC157" s="19" t="str">
        <f t="shared" si="399"/>
        <v>39</v>
      </c>
      <c r="AD157" s="20">
        <f>ROUNDUP(((((AB157+AC157)*2)+3)*0.0254),3)</f>
        <v>6.0200000000000005</v>
      </c>
      <c r="AF157" s="21">
        <f t="shared" ref="AF157:AF162" si="400">T157</f>
        <v>6.0200000000000005</v>
      </c>
      <c r="AG157" s="25">
        <f>VLOOKUP(Q157,'SFG-RM'!A:B,2,0)</f>
        <v>22.495284269999999</v>
      </c>
      <c r="AH157" s="19">
        <f t="shared" si="387"/>
        <v>135.42161130540001</v>
      </c>
      <c r="AI157" s="42"/>
      <c r="AJ157" s="42"/>
      <c r="AK157" s="42"/>
      <c r="AL157" s="42"/>
      <c r="AM157" s="42"/>
      <c r="AN157" s="42"/>
      <c r="AO157" s="42"/>
      <c r="AP157" s="42"/>
      <c r="AQ157" s="42"/>
      <c r="AR157" s="44"/>
      <c r="AS157" s="40">
        <f t="shared" si="396"/>
        <v>164.80699999999999</v>
      </c>
      <c r="AT157" s="31">
        <f t="shared" si="397"/>
        <v>186</v>
      </c>
    </row>
    <row r="158" spans="1:46">
      <c r="A158" s="41">
        <v>4</v>
      </c>
      <c r="B158" s="15">
        <f t="shared" ref="B158:G158" si="401">B157</f>
        <v>18</v>
      </c>
      <c r="C158" s="15" t="str">
        <f t="shared" si="401"/>
        <v>28.03.2024</v>
      </c>
      <c r="D158" s="16" t="str">
        <f t="shared" si="401"/>
        <v>SFG-FRBNRG-BOR-78X39X10</v>
      </c>
      <c r="E158" s="16" t="str">
        <f t="shared" si="401"/>
        <v>Restonic Hotel Motel Bonnell Regular Border 78X39X10</v>
      </c>
      <c r="F158" s="16" t="str">
        <f t="shared" si="401"/>
        <v>SFG-FRBNRG-BOR-78X39X10</v>
      </c>
      <c r="G158" s="16" t="str">
        <f t="shared" si="401"/>
        <v>Restonic Hotel Motel Bonnell Regular Border 78X39X10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8" t="s">
        <v>1964</v>
      </c>
      <c r="R158" s="38" t="s">
        <v>1965</v>
      </c>
      <c r="S158" s="38" t="s">
        <v>25</v>
      </c>
      <c r="T158" s="39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392"/>
        <v>78X39X10</v>
      </c>
      <c r="Y158" s="30" t="str">
        <f t="shared" si="393"/>
        <v>78</v>
      </c>
      <c r="Z158" s="30" t="str">
        <f t="shared" si="394"/>
        <v>39</v>
      </c>
      <c r="AA158" s="30" t="str">
        <f t="shared" si="395"/>
        <v>10</v>
      </c>
      <c r="AB158" s="19" t="str">
        <f t="shared" ref="AB158:AC158" si="402">AB157</f>
        <v>78</v>
      </c>
      <c r="AC158" s="19" t="str">
        <f t="shared" si="402"/>
        <v>39</v>
      </c>
      <c r="AD158" s="20">
        <f>ROUNDUP(((((72+30)*2)+3)*0.0254),3)</f>
        <v>5.258</v>
      </c>
      <c r="AF158" s="21">
        <f t="shared" si="400"/>
        <v>1</v>
      </c>
      <c r="AG158">
        <f>VLOOKUP(Q158,'Rm-feb-24'!B:P,15,0)</f>
        <v>5.9957000000000003</v>
      </c>
      <c r="AH158" s="19">
        <f t="shared" si="387"/>
        <v>5.9957000000000003</v>
      </c>
      <c r="AI158" s="42"/>
      <c r="AJ158" s="42"/>
      <c r="AK158" s="42"/>
      <c r="AL158" s="42"/>
      <c r="AM158" s="42"/>
      <c r="AN158" s="42"/>
      <c r="AO158" s="42"/>
      <c r="AP158" s="42"/>
      <c r="AQ158" s="42"/>
      <c r="AR158" s="44"/>
      <c r="AS158" s="40">
        <f t="shared" si="396"/>
        <v>164.80699999999999</v>
      </c>
      <c r="AT158" s="31">
        <f t="shared" si="397"/>
        <v>186</v>
      </c>
    </row>
    <row r="159" spans="1:46">
      <c r="A159" s="41">
        <v>5</v>
      </c>
      <c r="B159" s="15">
        <f t="shared" ref="B159:G159" si="403">B158</f>
        <v>18</v>
      </c>
      <c r="C159" s="15" t="str">
        <f t="shared" si="403"/>
        <v>28.03.2024</v>
      </c>
      <c r="D159" s="16" t="str">
        <f t="shared" si="403"/>
        <v>SFG-FRBNRG-BOR-78X39X10</v>
      </c>
      <c r="E159" s="16" t="str">
        <f t="shared" si="403"/>
        <v>Restonic Hotel Motel Bonnell Regular Border 78X39X10</v>
      </c>
      <c r="F159" s="16" t="str">
        <f t="shared" si="403"/>
        <v>SFG-FRBNRG-BOR-78X39X10</v>
      </c>
      <c r="G159" s="16" t="str">
        <f t="shared" si="403"/>
        <v>Restonic Hotel Motel Bonnell Regular Border 78X39X10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8" t="s">
        <v>459</v>
      </c>
      <c r="R159" s="38" t="s">
        <v>460</v>
      </c>
      <c r="S159" s="38" t="s">
        <v>25</v>
      </c>
      <c r="T159" s="39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392"/>
        <v>78X39X10</v>
      </c>
      <c r="Y159" s="30" t="str">
        <f t="shared" si="393"/>
        <v>78</v>
      </c>
      <c r="Z159" s="30" t="str">
        <f t="shared" si="394"/>
        <v>39</v>
      </c>
      <c r="AA159" s="30" t="str">
        <f t="shared" si="395"/>
        <v>10</v>
      </c>
      <c r="AB159" s="19" t="str">
        <f t="shared" ref="AB159:AC159" si="404">AB158</f>
        <v>78</v>
      </c>
      <c r="AC159" s="19" t="str">
        <f t="shared" si="404"/>
        <v>39</v>
      </c>
      <c r="AF159" s="21">
        <f t="shared" si="400"/>
        <v>1</v>
      </c>
      <c r="AG159">
        <f>VLOOKUP(Q159,'Rm-feb-24'!B:P,15,0)</f>
        <v>1.3274999999999999</v>
      </c>
      <c r="AH159" s="19">
        <f t="shared" si="387"/>
        <v>1.3274999999999999</v>
      </c>
      <c r="AI159" s="42"/>
      <c r="AJ159" s="42"/>
      <c r="AK159" s="42"/>
      <c r="AL159" s="42"/>
      <c r="AM159" s="42"/>
      <c r="AN159" s="42"/>
      <c r="AO159" s="42"/>
      <c r="AP159" s="42"/>
      <c r="AQ159" s="42"/>
      <c r="AR159" s="44"/>
      <c r="AS159" s="40">
        <f t="shared" si="396"/>
        <v>164.80699999999999</v>
      </c>
      <c r="AT159" s="31">
        <f t="shared" si="397"/>
        <v>186</v>
      </c>
    </row>
    <row r="160" spans="1:46">
      <c r="A160" s="41">
        <v>6</v>
      </c>
      <c r="B160" s="15">
        <f t="shared" ref="B160:G160" si="405">B159</f>
        <v>18</v>
      </c>
      <c r="C160" s="15" t="str">
        <f t="shared" si="405"/>
        <v>28.03.2024</v>
      </c>
      <c r="D160" s="16" t="str">
        <f t="shared" si="405"/>
        <v>SFG-FRBNRG-BOR-78X39X10</v>
      </c>
      <c r="E160" s="16" t="str">
        <f t="shared" si="405"/>
        <v>Restonic Hotel Motel Bonnell Regular Border 78X39X10</v>
      </c>
      <c r="F160" s="16" t="str">
        <f t="shared" si="405"/>
        <v>SFG-FRBNRG-BOR-78X39X10</v>
      </c>
      <c r="G160" s="16" t="str">
        <f t="shared" si="405"/>
        <v>Restonic Hotel Motel Bonnell Regular Border 78X39X10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8" t="s">
        <v>2232</v>
      </c>
      <c r="R160" s="38" t="s">
        <v>2233</v>
      </c>
      <c r="S160" s="38" t="s">
        <v>25</v>
      </c>
      <c r="T160" s="39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392"/>
        <v>78X39X10</v>
      </c>
      <c r="Y160" s="30" t="str">
        <f t="shared" si="393"/>
        <v>78</v>
      </c>
      <c r="Z160" s="30" t="str">
        <f t="shared" si="394"/>
        <v>39</v>
      </c>
      <c r="AA160" s="30" t="str">
        <f t="shared" si="395"/>
        <v>10</v>
      </c>
      <c r="AB160" s="19" t="str">
        <f t="shared" ref="AB160:AC160" si="406">AB159</f>
        <v>78</v>
      </c>
      <c r="AC160" s="19" t="str">
        <f t="shared" si="406"/>
        <v>39</v>
      </c>
      <c r="AF160" s="21">
        <f t="shared" si="400"/>
        <v>1</v>
      </c>
      <c r="AG160">
        <f>VLOOKUP(Q160,'Rm-feb-24'!B:P,15,0)</f>
        <v>1.7318</v>
      </c>
      <c r="AH160" s="19">
        <f t="shared" si="387"/>
        <v>1.7318</v>
      </c>
      <c r="AI160" s="42"/>
      <c r="AJ160" s="42"/>
      <c r="AK160" s="42"/>
      <c r="AL160" s="42"/>
      <c r="AM160" s="42"/>
      <c r="AN160" s="42"/>
      <c r="AO160" s="42"/>
      <c r="AP160" s="42"/>
      <c r="AQ160" s="42"/>
      <c r="AR160" s="44"/>
      <c r="AS160" s="40">
        <f t="shared" si="396"/>
        <v>164.80699999999999</v>
      </c>
      <c r="AT160" s="31">
        <f t="shared" si="397"/>
        <v>186</v>
      </c>
    </row>
    <row r="161" spans="1:46">
      <c r="A161" s="41">
        <v>7</v>
      </c>
      <c r="B161" s="15">
        <f t="shared" ref="B161:G161" si="407">B160</f>
        <v>18</v>
      </c>
      <c r="C161" s="15" t="str">
        <f t="shared" si="407"/>
        <v>28.03.2024</v>
      </c>
      <c r="D161" s="16" t="str">
        <f t="shared" si="407"/>
        <v>SFG-FRBNRG-BOR-78X39X10</v>
      </c>
      <c r="E161" s="16" t="str">
        <f t="shared" si="407"/>
        <v>Restonic Hotel Motel Bonnell Regular Border 78X39X10</v>
      </c>
      <c r="F161" s="16" t="str">
        <f t="shared" si="407"/>
        <v>SFG-FRBNRG-BOR-78X39X10</v>
      </c>
      <c r="G161" s="16" t="str">
        <f t="shared" si="407"/>
        <v>Restonic Hotel Motel Bonnell Regular Border 78X39X10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8" t="s">
        <v>18738</v>
      </c>
      <c r="R161" s="38" t="s">
        <v>34277</v>
      </c>
      <c r="S161" s="38" t="s">
        <v>192</v>
      </c>
      <c r="T161" s="39">
        <v>1.1599999999999999</v>
      </c>
      <c r="U161" s="16" t="s">
        <v>2292</v>
      </c>
      <c r="V161" s="16" t="s">
        <v>2276</v>
      </c>
      <c r="W161" s="16" t="s">
        <v>2295</v>
      </c>
      <c r="X161" s="29" t="str">
        <f t="shared" si="392"/>
        <v>78X39X10</v>
      </c>
      <c r="Y161" s="30" t="str">
        <f t="shared" si="393"/>
        <v>78</v>
      </c>
      <c r="Z161" s="30" t="str">
        <f t="shared" si="394"/>
        <v>39</v>
      </c>
      <c r="AA161" s="30" t="str">
        <f t="shared" si="395"/>
        <v>10</v>
      </c>
      <c r="AB161" s="19" t="str">
        <f t="shared" ref="AB161:AC161" si="408">AB160</f>
        <v>78</v>
      </c>
      <c r="AC161" s="19" t="str">
        <f t="shared" si="408"/>
        <v>39</v>
      </c>
      <c r="AF161" s="21">
        <f t="shared" si="400"/>
        <v>1.1599999999999999</v>
      </c>
      <c r="AG161" s="25">
        <f>VLOOKUP(Q161,'SFG-RM'!A:B,2,0)</f>
        <v>9.3094552894011979</v>
      </c>
      <c r="AH161" s="19">
        <f t="shared" si="387"/>
        <v>10.798968135705389</v>
      </c>
      <c r="AI161" s="42"/>
      <c r="AJ161" s="42"/>
      <c r="AK161" s="42"/>
      <c r="AL161" s="42"/>
      <c r="AM161" s="42"/>
      <c r="AN161" s="42"/>
      <c r="AO161" s="42"/>
      <c r="AP161" s="42"/>
      <c r="AQ161" s="42"/>
      <c r="AR161" s="44"/>
      <c r="AS161" s="40">
        <f t="shared" si="396"/>
        <v>164.80699999999999</v>
      </c>
      <c r="AT161" s="31">
        <f t="shared" si="397"/>
        <v>186</v>
      </c>
    </row>
    <row r="162" spans="1:46">
      <c r="A162" s="41">
        <v>8</v>
      </c>
      <c r="B162" s="15">
        <f t="shared" ref="B162:G162" si="409">B161</f>
        <v>18</v>
      </c>
      <c r="C162" s="15" t="str">
        <f t="shared" si="409"/>
        <v>28.03.2024</v>
      </c>
      <c r="D162" s="16" t="str">
        <f t="shared" si="409"/>
        <v>SFG-FRBNRG-BOR-78X39X10</v>
      </c>
      <c r="E162" s="16" t="str">
        <f t="shared" si="409"/>
        <v>Restonic Hotel Motel Bonnell Regular Border 78X39X10</v>
      </c>
      <c r="F162" s="16" t="str">
        <f t="shared" si="409"/>
        <v>SFG-FRBNRG-BOR-78X39X10</v>
      </c>
      <c r="G162" s="16" t="str">
        <f t="shared" si="409"/>
        <v>Restonic Hotel Motel Bonnell Regular Border 78X39X10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8" t="s">
        <v>1479</v>
      </c>
      <c r="R162" s="38" t="s">
        <v>1480</v>
      </c>
      <c r="S162" s="38" t="s">
        <v>165</v>
      </c>
      <c r="T162" s="39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392"/>
        <v>78X39X10</v>
      </c>
      <c r="Y162" s="30" t="str">
        <f t="shared" si="393"/>
        <v>78</v>
      </c>
      <c r="Z162" s="30" t="str">
        <f t="shared" si="394"/>
        <v>39</v>
      </c>
      <c r="AA162" s="30" t="str">
        <f t="shared" si="395"/>
        <v>10</v>
      </c>
      <c r="AB162" s="19" t="str">
        <f t="shared" ref="AB162:AC162" si="410">AB161</f>
        <v>78</v>
      </c>
      <c r="AC162" s="19" t="str">
        <f t="shared" si="410"/>
        <v>39</v>
      </c>
      <c r="AF162" s="21">
        <f t="shared" si="400"/>
        <v>2</v>
      </c>
      <c r="AG162">
        <f>VLOOKUP(Q162,'Rm-feb-24'!B:P,15,0)</f>
        <v>4.6721000000000004</v>
      </c>
      <c r="AH162" s="19">
        <f t="shared" si="387"/>
        <v>9.3442000000000007</v>
      </c>
      <c r="AI162" s="42"/>
      <c r="AJ162" s="42"/>
      <c r="AK162" s="42"/>
      <c r="AL162" s="42"/>
      <c r="AM162" s="42"/>
      <c r="AN162" s="42"/>
      <c r="AO162" s="42"/>
      <c r="AP162" s="42"/>
      <c r="AQ162" s="42"/>
      <c r="AR162" s="44"/>
      <c r="AS162" s="40">
        <f t="shared" si="396"/>
        <v>164.80699999999999</v>
      </c>
      <c r="AT162" s="31">
        <f t="shared" si="397"/>
        <v>186</v>
      </c>
    </row>
    <row r="164" spans="1:46">
      <c r="A164" s="41">
        <v>1</v>
      </c>
      <c r="B164" s="15">
        <v>19</v>
      </c>
      <c r="C164" s="15" t="s">
        <v>34276</v>
      </c>
      <c r="D164" s="16" t="s">
        <v>34316</v>
      </c>
      <c r="E164" s="16" t="s">
        <v>34317</v>
      </c>
      <c r="F164" s="16" t="str">
        <f>D164</f>
        <v>SFG-FRBNRG-BOR-78X45X10</v>
      </c>
      <c r="G164" s="16" t="str">
        <f>E164</f>
        <v>Restonic Hotel Motel Bonnell Regular Border 78X45X10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8" t="s">
        <v>1659</v>
      </c>
      <c r="R164" s="38" t="s">
        <v>1660</v>
      </c>
      <c r="S164" s="38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78X45X10</v>
      </c>
      <c r="Y164" s="30" t="str">
        <f>LEFT(X164,2)</f>
        <v>78</v>
      </c>
      <c r="Z164" s="30" t="str">
        <f>MID(X164,4,2)</f>
        <v>45</v>
      </c>
      <c r="AA164" s="30" t="str">
        <f>RIGHT(X164,2)</f>
        <v>10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11">AF164*AG164</f>
        <v>0.129439688</v>
      </c>
      <c r="AI164" s="42">
        <f>SUM(AH164:AH171)</f>
        <v>171.66828083145538</v>
      </c>
      <c r="AJ164" s="42">
        <f>ROUND(AI164,3)</f>
        <v>171.66800000000001</v>
      </c>
      <c r="AK164" s="42">
        <f>AJ164</f>
        <v>171.66800000000001</v>
      </c>
      <c r="AL164" s="42">
        <f>+AK164+AQ164</f>
        <v>192.91174333200001</v>
      </c>
      <c r="AM164" s="42">
        <f>+SUM(((AK164*3%*18%)))</f>
        <v>0.92700719999999992</v>
      </c>
      <c r="AN164" s="42">
        <f t="shared" ref="AN164" si="412">+SUM(((AK164*14.33%*53%)))</f>
        <v>13.038012932000003</v>
      </c>
      <c r="AO164" s="42">
        <f t="shared" ref="AO164" si="413">+SUM(((AK164*5.92%*53%)))</f>
        <v>5.3862551680000008</v>
      </c>
      <c r="AP164" s="42">
        <f t="shared" ref="AP164" si="414">+SUM(((AK164*2.08%*53%)))</f>
        <v>1.892468032</v>
      </c>
      <c r="AQ164" s="42">
        <f>SUM(AM164:AP164)</f>
        <v>21.243743332000005</v>
      </c>
      <c r="AR164" s="43">
        <f>ROUNDUP(AL164,0)</f>
        <v>193</v>
      </c>
      <c r="AS164" s="40">
        <f>AK164</f>
        <v>171.66800000000001</v>
      </c>
      <c r="AT164" s="31">
        <f>AR164</f>
        <v>193</v>
      </c>
    </row>
    <row r="165" spans="1:46">
      <c r="A165" s="41">
        <v>2</v>
      </c>
      <c r="B165" s="15">
        <f t="shared" ref="B165:G165" si="415">B164</f>
        <v>19</v>
      </c>
      <c r="C165" s="15" t="str">
        <f t="shared" si="415"/>
        <v>28.03.2024</v>
      </c>
      <c r="D165" s="16" t="str">
        <f t="shared" si="415"/>
        <v>SFG-FRBNRG-BOR-78X45X10</v>
      </c>
      <c r="E165" s="16" t="str">
        <f t="shared" si="415"/>
        <v>Restonic Hotel Motel Bonnell Regular Border 78X45X10</v>
      </c>
      <c r="F165" s="16" t="str">
        <f t="shared" si="415"/>
        <v>SFG-FRBNRG-BOR-78X45X10</v>
      </c>
      <c r="G165" s="16" t="str">
        <f t="shared" si="415"/>
        <v>Restonic Hotel Motel Bonnell Regular Border 78X45X10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8" t="s">
        <v>698</v>
      </c>
      <c r="R165" s="38" t="s">
        <v>699</v>
      </c>
      <c r="S165" s="38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16">RIGHT(D165,8)</f>
        <v>78X45X10</v>
      </c>
      <c r="Y165" s="30" t="str">
        <f t="shared" ref="Y165:Y171" si="417">LEFT(X165,2)</f>
        <v>78</v>
      </c>
      <c r="Z165" s="30" t="str">
        <f t="shared" ref="Z165:Z171" si="418">MID(X165,4,2)</f>
        <v>45</v>
      </c>
      <c r="AA165" s="30" t="str">
        <f t="shared" ref="AA165:AA171" si="419">RIGHT(X165,2)</f>
        <v>10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11"/>
        <v>5.8000000000000003E-2</v>
      </c>
      <c r="AI165" s="42"/>
      <c r="AJ165" s="42"/>
      <c r="AK165" s="42"/>
      <c r="AL165" s="42"/>
      <c r="AM165" s="42"/>
      <c r="AN165" s="42"/>
      <c r="AO165" s="42"/>
      <c r="AP165" s="42"/>
      <c r="AQ165" s="42"/>
      <c r="AR165" s="44"/>
      <c r="AS165" s="40">
        <f t="shared" ref="AS165:AS171" si="420">AS164</f>
        <v>171.66800000000001</v>
      </c>
      <c r="AT165" s="31">
        <f t="shared" ref="AT165:AT171" si="421">AT164</f>
        <v>193</v>
      </c>
    </row>
    <row r="166" spans="1:46">
      <c r="A166" s="41">
        <v>3</v>
      </c>
      <c r="B166" s="15">
        <f t="shared" ref="B166:G166" si="422">B165</f>
        <v>19</v>
      </c>
      <c r="C166" s="15" t="str">
        <f t="shared" si="422"/>
        <v>28.03.2024</v>
      </c>
      <c r="D166" s="16" t="str">
        <f t="shared" si="422"/>
        <v>SFG-FRBNRG-BOR-78X45X10</v>
      </c>
      <c r="E166" s="16" t="str">
        <f t="shared" si="422"/>
        <v>Restonic Hotel Motel Bonnell Regular Border 78X45X10</v>
      </c>
      <c r="F166" s="16" t="str">
        <f t="shared" si="422"/>
        <v>SFG-FRBNRG-BOR-78X45X10</v>
      </c>
      <c r="G166" s="16" t="str">
        <f t="shared" si="422"/>
        <v>Restonic Hotel Motel Bonnell Regular Border 78X45X10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8" t="s">
        <v>18717</v>
      </c>
      <c r="R166" s="38" t="s">
        <v>34278</v>
      </c>
      <c r="S166" s="38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16"/>
        <v>78X45X10</v>
      </c>
      <c r="Y166" s="30" t="str">
        <f t="shared" si="417"/>
        <v>78</v>
      </c>
      <c r="Z166" s="30" t="str">
        <f t="shared" si="418"/>
        <v>45</v>
      </c>
      <c r="AA166" s="30" t="str">
        <f t="shared" si="419"/>
        <v>10</v>
      </c>
      <c r="AB166" s="19" t="str">
        <f t="shared" ref="AB166:AC166" si="423">AB165</f>
        <v>78</v>
      </c>
      <c r="AC166" s="19" t="str">
        <f t="shared" si="423"/>
        <v>45</v>
      </c>
      <c r="AD166" s="20">
        <f>ROUNDUP(((((AB166+AC166)*2)+3)*0.0254),3)</f>
        <v>6.3250000000000002</v>
      </c>
      <c r="AF166" s="21">
        <f t="shared" ref="AF166:AF171" si="424">T166</f>
        <v>6.3250000000000002</v>
      </c>
      <c r="AG166" s="25">
        <f>VLOOKUP(Q166,'SFG-RM'!A:B,2,0)</f>
        <v>22.495284269999999</v>
      </c>
      <c r="AH166" s="19">
        <f t="shared" si="411"/>
        <v>142.28267300774999</v>
      </c>
      <c r="AI166" s="42"/>
      <c r="AJ166" s="42"/>
      <c r="AK166" s="42"/>
      <c r="AL166" s="42"/>
      <c r="AM166" s="42"/>
      <c r="AN166" s="42"/>
      <c r="AO166" s="42"/>
      <c r="AP166" s="42"/>
      <c r="AQ166" s="42"/>
      <c r="AR166" s="44"/>
      <c r="AS166" s="40">
        <f t="shared" si="420"/>
        <v>171.66800000000001</v>
      </c>
      <c r="AT166" s="31">
        <f t="shared" si="421"/>
        <v>193</v>
      </c>
    </row>
    <row r="167" spans="1:46">
      <c r="A167" s="41">
        <v>4</v>
      </c>
      <c r="B167" s="15">
        <f t="shared" ref="B167:G167" si="425">B166</f>
        <v>19</v>
      </c>
      <c r="C167" s="15" t="str">
        <f t="shared" si="425"/>
        <v>28.03.2024</v>
      </c>
      <c r="D167" s="16" t="str">
        <f t="shared" si="425"/>
        <v>SFG-FRBNRG-BOR-78X45X10</v>
      </c>
      <c r="E167" s="16" t="str">
        <f t="shared" si="425"/>
        <v>Restonic Hotel Motel Bonnell Regular Border 78X45X10</v>
      </c>
      <c r="F167" s="16" t="str">
        <f t="shared" si="425"/>
        <v>SFG-FRBNRG-BOR-78X45X10</v>
      </c>
      <c r="G167" s="16" t="str">
        <f t="shared" si="425"/>
        <v>Restonic Hotel Motel Bonnell Regular Border 78X45X10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8" t="s">
        <v>1964</v>
      </c>
      <c r="R167" s="38" t="s">
        <v>1965</v>
      </c>
      <c r="S167" s="38" t="s">
        <v>25</v>
      </c>
      <c r="T167" s="39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16"/>
        <v>78X45X10</v>
      </c>
      <c r="Y167" s="30" t="str">
        <f t="shared" si="417"/>
        <v>78</v>
      </c>
      <c r="Z167" s="30" t="str">
        <f t="shared" si="418"/>
        <v>45</v>
      </c>
      <c r="AA167" s="30" t="str">
        <f t="shared" si="419"/>
        <v>10</v>
      </c>
      <c r="AB167" s="19" t="str">
        <f t="shared" ref="AB167:AC167" si="426">AB166</f>
        <v>78</v>
      </c>
      <c r="AC167" s="19" t="str">
        <f t="shared" si="426"/>
        <v>45</v>
      </c>
      <c r="AD167" s="20">
        <f>ROUNDUP(((((72+30)*2)+3)*0.0254),3)</f>
        <v>5.258</v>
      </c>
      <c r="AF167" s="21">
        <f t="shared" si="424"/>
        <v>1</v>
      </c>
      <c r="AG167">
        <f>VLOOKUP(Q167,'Rm-feb-24'!B:P,15,0)</f>
        <v>5.9957000000000003</v>
      </c>
      <c r="AH167" s="19">
        <f t="shared" si="411"/>
        <v>5.9957000000000003</v>
      </c>
      <c r="AI167" s="42"/>
      <c r="AJ167" s="42"/>
      <c r="AK167" s="42"/>
      <c r="AL167" s="42"/>
      <c r="AM167" s="42"/>
      <c r="AN167" s="42"/>
      <c r="AO167" s="42"/>
      <c r="AP167" s="42"/>
      <c r="AQ167" s="42"/>
      <c r="AR167" s="44"/>
      <c r="AS167" s="40">
        <f t="shared" si="420"/>
        <v>171.66800000000001</v>
      </c>
      <c r="AT167" s="31">
        <f t="shared" si="421"/>
        <v>193</v>
      </c>
    </row>
    <row r="168" spans="1:46">
      <c r="A168" s="41">
        <v>5</v>
      </c>
      <c r="B168" s="15">
        <f t="shared" ref="B168:G168" si="427">B167</f>
        <v>19</v>
      </c>
      <c r="C168" s="15" t="str">
        <f t="shared" si="427"/>
        <v>28.03.2024</v>
      </c>
      <c r="D168" s="16" t="str">
        <f t="shared" si="427"/>
        <v>SFG-FRBNRG-BOR-78X45X10</v>
      </c>
      <c r="E168" s="16" t="str">
        <f t="shared" si="427"/>
        <v>Restonic Hotel Motel Bonnell Regular Border 78X45X10</v>
      </c>
      <c r="F168" s="16" t="str">
        <f t="shared" si="427"/>
        <v>SFG-FRBNRG-BOR-78X45X10</v>
      </c>
      <c r="G168" s="16" t="str">
        <f t="shared" si="427"/>
        <v>Restonic Hotel Motel Bonnell Regular Border 78X45X10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8" t="s">
        <v>459</v>
      </c>
      <c r="R168" s="38" t="s">
        <v>460</v>
      </c>
      <c r="S168" s="38" t="s">
        <v>25</v>
      </c>
      <c r="T168" s="39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16"/>
        <v>78X45X10</v>
      </c>
      <c r="Y168" s="30" t="str">
        <f t="shared" si="417"/>
        <v>78</v>
      </c>
      <c r="Z168" s="30" t="str">
        <f t="shared" si="418"/>
        <v>45</v>
      </c>
      <c r="AA168" s="30" t="str">
        <f t="shared" si="419"/>
        <v>10</v>
      </c>
      <c r="AB168" s="19" t="str">
        <f t="shared" ref="AB168:AC168" si="428">AB167</f>
        <v>78</v>
      </c>
      <c r="AC168" s="19" t="str">
        <f t="shared" si="428"/>
        <v>45</v>
      </c>
      <c r="AF168" s="21">
        <f t="shared" si="424"/>
        <v>1</v>
      </c>
      <c r="AG168">
        <f>VLOOKUP(Q168,'Rm-feb-24'!B:P,15,0)</f>
        <v>1.3274999999999999</v>
      </c>
      <c r="AH168" s="19">
        <f t="shared" si="411"/>
        <v>1.3274999999999999</v>
      </c>
      <c r="AI168" s="42"/>
      <c r="AJ168" s="42"/>
      <c r="AK168" s="42"/>
      <c r="AL168" s="42"/>
      <c r="AM168" s="42"/>
      <c r="AN168" s="42"/>
      <c r="AO168" s="42"/>
      <c r="AP168" s="42"/>
      <c r="AQ168" s="42"/>
      <c r="AR168" s="44"/>
      <c r="AS168" s="40">
        <f t="shared" si="420"/>
        <v>171.66800000000001</v>
      </c>
      <c r="AT168" s="31">
        <f t="shared" si="421"/>
        <v>193</v>
      </c>
    </row>
    <row r="169" spans="1:46">
      <c r="A169" s="41">
        <v>6</v>
      </c>
      <c r="B169" s="15">
        <f t="shared" ref="B169:G169" si="429">B168</f>
        <v>19</v>
      </c>
      <c r="C169" s="15" t="str">
        <f t="shared" si="429"/>
        <v>28.03.2024</v>
      </c>
      <c r="D169" s="16" t="str">
        <f t="shared" si="429"/>
        <v>SFG-FRBNRG-BOR-78X45X10</v>
      </c>
      <c r="E169" s="16" t="str">
        <f t="shared" si="429"/>
        <v>Restonic Hotel Motel Bonnell Regular Border 78X45X10</v>
      </c>
      <c r="F169" s="16" t="str">
        <f t="shared" si="429"/>
        <v>SFG-FRBNRG-BOR-78X45X10</v>
      </c>
      <c r="G169" s="16" t="str">
        <f t="shared" si="429"/>
        <v>Restonic Hotel Motel Bonnell Regular Border 78X45X10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8" t="s">
        <v>2232</v>
      </c>
      <c r="R169" s="38" t="s">
        <v>2233</v>
      </c>
      <c r="S169" s="38" t="s">
        <v>25</v>
      </c>
      <c r="T169" s="39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16"/>
        <v>78X45X10</v>
      </c>
      <c r="Y169" s="30" t="str">
        <f t="shared" si="417"/>
        <v>78</v>
      </c>
      <c r="Z169" s="30" t="str">
        <f t="shared" si="418"/>
        <v>45</v>
      </c>
      <c r="AA169" s="30" t="str">
        <f t="shared" si="419"/>
        <v>10</v>
      </c>
      <c r="AB169" s="19" t="str">
        <f t="shared" ref="AB169:AC169" si="430">AB168</f>
        <v>78</v>
      </c>
      <c r="AC169" s="19" t="str">
        <f t="shared" si="430"/>
        <v>45</v>
      </c>
      <c r="AF169" s="21">
        <f t="shared" si="424"/>
        <v>1</v>
      </c>
      <c r="AG169">
        <f>VLOOKUP(Q169,'Rm-feb-24'!B:P,15,0)</f>
        <v>1.7318</v>
      </c>
      <c r="AH169" s="19">
        <f t="shared" si="411"/>
        <v>1.7318</v>
      </c>
      <c r="AI169" s="42"/>
      <c r="AJ169" s="42"/>
      <c r="AK169" s="42"/>
      <c r="AL169" s="42"/>
      <c r="AM169" s="42"/>
      <c r="AN169" s="42"/>
      <c r="AO169" s="42"/>
      <c r="AP169" s="42"/>
      <c r="AQ169" s="42"/>
      <c r="AR169" s="44"/>
      <c r="AS169" s="40">
        <f t="shared" si="420"/>
        <v>171.66800000000001</v>
      </c>
      <c r="AT169" s="31">
        <f t="shared" si="421"/>
        <v>193</v>
      </c>
    </row>
    <row r="170" spans="1:46">
      <c r="A170" s="41">
        <v>7</v>
      </c>
      <c r="B170" s="15">
        <f t="shared" ref="B170:G170" si="431">B169</f>
        <v>19</v>
      </c>
      <c r="C170" s="15" t="str">
        <f t="shared" si="431"/>
        <v>28.03.2024</v>
      </c>
      <c r="D170" s="16" t="str">
        <f t="shared" si="431"/>
        <v>SFG-FRBNRG-BOR-78X45X10</v>
      </c>
      <c r="E170" s="16" t="str">
        <f t="shared" si="431"/>
        <v>Restonic Hotel Motel Bonnell Regular Border 78X45X10</v>
      </c>
      <c r="F170" s="16" t="str">
        <f t="shared" si="431"/>
        <v>SFG-FRBNRG-BOR-78X45X10</v>
      </c>
      <c r="G170" s="16" t="str">
        <f t="shared" si="431"/>
        <v>Restonic Hotel Motel Bonnell Regular Border 78X45X10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8" t="s">
        <v>18738</v>
      </c>
      <c r="R170" s="38" t="s">
        <v>34277</v>
      </c>
      <c r="S170" s="38" t="s">
        <v>192</v>
      </c>
      <c r="T170" s="39">
        <v>1.1599999999999999</v>
      </c>
      <c r="U170" s="16" t="s">
        <v>2292</v>
      </c>
      <c r="V170" s="16" t="s">
        <v>2276</v>
      </c>
      <c r="W170" s="16" t="s">
        <v>2295</v>
      </c>
      <c r="X170" s="29" t="str">
        <f t="shared" si="416"/>
        <v>78X45X10</v>
      </c>
      <c r="Y170" s="30" t="str">
        <f t="shared" si="417"/>
        <v>78</v>
      </c>
      <c r="Z170" s="30" t="str">
        <f t="shared" si="418"/>
        <v>45</v>
      </c>
      <c r="AA170" s="30" t="str">
        <f t="shared" si="419"/>
        <v>10</v>
      </c>
      <c r="AB170" s="19" t="str">
        <f t="shared" ref="AB170:AC170" si="432">AB169</f>
        <v>78</v>
      </c>
      <c r="AC170" s="19" t="str">
        <f t="shared" si="432"/>
        <v>45</v>
      </c>
      <c r="AF170" s="21">
        <f t="shared" si="424"/>
        <v>1.1599999999999999</v>
      </c>
      <c r="AG170" s="25">
        <f>VLOOKUP(Q170,'SFG-RM'!A:B,2,0)</f>
        <v>9.3094552894011979</v>
      </c>
      <c r="AH170" s="19">
        <f t="shared" si="411"/>
        <v>10.798968135705389</v>
      </c>
      <c r="AI170" s="42"/>
      <c r="AJ170" s="42"/>
      <c r="AK170" s="42"/>
      <c r="AL170" s="42"/>
      <c r="AM170" s="42"/>
      <c r="AN170" s="42"/>
      <c r="AO170" s="42"/>
      <c r="AP170" s="42"/>
      <c r="AQ170" s="42"/>
      <c r="AR170" s="44"/>
      <c r="AS170" s="40">
        <f t="shared" si="420"/>
        <v>171.66800000000001</v>
      </c>
      <c r="AT170" s="31">
        <f t="shared" si="421"/>
        <v>193</v>
      </c>
    </row>
    <row r="171" spans="1:46">
      <c r="A171" s="41">
        <v>8</v>
      </c>
      <c r="B171" s="15">
        <f t="shared" ref="B171:G171" si="433">B170</f>
        <v>19</v>
      </c>
      <c r="C171" s="15" t="str">
        <f t="shared" si="433"/>
        <v>28.03.2024</v>
      </c>
      <c r="D171" s="16" t="str">
        <f t="shared" si="433"/>
        <v>SFG-FRBNRG-BOR-78X45X10</v>
      </c>
      <c r="E171" s="16" t="str">
        <f t="shared" si="433"/>
        <v>Restonic Hotel Motel Bonnell Regular Border 78X45X10</v>
      </c>
      <c r="F171" s="16" t="str">
        <f t="shared" si="433"/>
        <v>SFG-FRBNRG-BOR-78X45X10</v>
      </c>
      <c r="G171" s="16" t="str">
        <f t="shared" si="433"/>
        <v>Restonic Hotel Motel Bonnell Regular Border 78X45X10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8" t="s">
        <v>1479</v>
      </c>
      <c r="R171" s="38" t="s">
        <v>1480</v>
      </c>
      <c r="S171" s="38" t="s">
        <v>165</v>
      </c>
      <c r="T171" s="39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16"/>
        <v>78X45X10</v>
      </c>
      <c r="Y171" s="30" t="str">
        <f t="shared" si="417"/>
        <v>78</v>
      </c>
      <c r="Z171" s="30" t="str">
        <f t="shared" si="418"/>
        <v>45</v>
      </c>
      <c r="AA171" s="30" t="str">
        <f t="shared" si="419"/>
        <v>10</v>
      </c>
      <c r="AB171" s="19" t="str">
        <f t="shared" ref="AB171:AC171" si="434">AB170</f>
        <v>78</v>
      </c>
      <c r="AC171" s="19" t="str">
        <f t="shared" si="434"/>
        <v>45</v>
      </c>
      <c r="AF171" s="21">
        <f t="shared" si="424"/>
        <v>2</v>
      </c>
      <c r="AG171">
        <f>VLOOKUP(Q171,'Rm-feb-24'!B:P,15,0)</f>
        <v>4.6721000000000004</v>
      </c>
      <c r="AH171" s="19">
        <f t="shared" si="411"/>
        <v>9.3442000000000007</v>
      </c>
      <c r="AI171" s="42"/>
      <c r="AJ171" s="42"/>
      <c r="AK171" s="42"/>
      <c r="AL171" s="42"/>
      <c r="AM171" s="42"/>
      <c r="AN171" s="42"/>
      <c r="AO171" s="42"/>
      <c r="AP171" s="42"/>
      <c r="AQ171" s="42"/>
      <c r="AR171" s="44"/>
      <c r="AS171" s="40">
        <f t="shared" si="420"/>
        <v>171.66800000000001</v>
      </c>
      <c r="AT171" s="31">
        <f t="shared" si="421"/>
        <v>193</v>
      </c>
    </row>
    <row r="173" spans="1:46">
      <c r="A173" s="41">
        <v>1</v>
      </c>
      <c r="B173" s="15">
        <v>20</v>
      </c>
      <c r="C173" s="15" t="s">
        <v>34276</v>
      </c>
      <c r="D173" s="16" t="s">
        <v>34318</v>
      </c>
      <c r="E173" s="16" t="s">
        <v>34319</v>
      </c>
      <c r="F173" s="16" t="str">
        <f>D173</f>
        <v>SFG-FRBNRG-BOR-78X51X10</v>
      </c>
      <c r="G173" s="16" t="str">
        <f>E173</f>
        <v>Restonic Hotel Motel Bonnell Regular Border 78X51X10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8" t="s">
        <v>1659</v>
      </c>
      <c r="R173" s="38" t="s">
        <v>1660</v>
      </c>
      <c r="S173" s="38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78X51X10</v>
      </c>
      <c r="Y173" s="30" t="str">
        <f>LEFT(X173,2)</f>
        <v>78</v>
      </c>
      <c r="Z173" s="30" t="str">
        <f>MID(X173,4,2)</f>
        <v>51</v>
      </c>
      <c r="AA173" s="30" t="str">
        <f>RIGHT(X173,2)</f>
        <v>10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35">AF173*AG173</f>
        <v>0.129439688</v>
      </c>
      <c r="AI173" s="42">
        <f>SUM(AH173:AH180)</f>
        <v>178.52934253380539</v>
      </c>
      <c r="AJ173" s="42">
        <f>ROUND(AI173,3)</f>
        <v>178.529</v>
      </c>
      <c r="AK173" s="42">
        <f>AJ173</f>
        <v>178.529</v>
      </c>
      <c r="AL173" s="42">
        <f>+AK173+AQ173</f>
        <v>200.62178522099998</v>
      </c>
      <c r="AM173" s="42">
        <f>+SUM(((AK173*3%*18%)))</f>
        <v>0.96405659999999982</v>
      </c>
      <c r="AN173" s="42">
        <f t="shared" ref="AN173" si="436">+SUM(((AK173*14.33%*53%)))</f>
        <v>13.559099021000002</v>
      </c>
      <c r="AO173" s="42">
        <f t="shared" ref="AO173" si="437">+SUM(((AK173*5.92%*53%)))</f>
        <v>5.6015259040000007</v>
      </c>
      <c r="AP173" s="42">
        <f t="shared" ref="AP173" si="438">+SUM(((AK173*2.08%*53%)))</f>
        <v>1.968103696</v>
      </c>
      <c r="AQ173" s="42">
        <f>SUM(AM173:AP173)</f>
        <v>22.092785221</v>
      </c>
      <c r="AR173" s="43">
        <f>ROUNDUP(AL173,0)</f>
        <v>201</v>
      </c>
      <c r="AS173" s="40">
        <f>AK173</f>
        <v>178.529</v>
      </c>
      <c r="AT173" s="31">
        <f>AR173</f>
        <v>201</v>
      </c>
    </row>
    <row r="174" spans="1:46">
      <c r="A174" s="41">
        <v>2</v>
      </c>
      <c r="B174" s="15">
        <f t="shared" ref="B174:G174" si="439">B173</f>
        <v>20</v>
      </c>
      <c r="C174" s="15" t="str">
        <f t="shared" si="439"/>
        <v>28.03.2024</v>
      </c>
      <c r="D174" s="16" t="str">
        <f t="shared" si="439"/>
        <v>SFG-FRBNRG-BOR-78X51X10</v>
      </c>
      <c r="E174" s="16" t="str">
        <f t="shared" si="439"/>
        <v>Restonic Hotel Motel Bonnell Regular Border 78X51X10</v>
      </c>
      <c r="F174" s="16" t="str">
        <f t="shared" si="439"/>
        <v>SFG-FRBNRG-BOR-78X51X10</v>
      </c>
      <c r="G174" s="16" t="str">
        <f t="shared" si="439"/>
        <v>Restonic Hotel Motel Bonnell Regular Border 78X51X10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8" t="s">
        <v>698</v>
      </c>
      <c r="R174" s="38" t="s">
        <v>699</v>
      </c>
      <c r="S174" s="38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40">RIGHT(D174,8)</f>
        <v>78X51X10</v>
      </c>
      <c r="Y174" s="30" t="str">
        <f t="shared" ref="Y174:Y180" si="441">LEFT(X174,2)</f>
        <v>78</v>
      </c>
      <c r="Z174" s="30" t="str">
        <f t="shared" ref="Z174:Z180" si="442">MID(X174,4,2)</f>
        <v>51</v>
      </c>
      <c r="AA174" s="30" t="str">
        <f t="shared" ref="AA174:AA180" si="443">RIGHT(X174,2)</f>
        <v>10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35"/>
        <v>5.8000000000000003E-2</v>
      </c>
      <c r="AI174" s="42"/>
      <c r="AJ174" s="42"/>
      <c r="AK174" s="42"/>
      <c r="AL174" s="42"/>
      <c r="AM174" s="42"/>
      <c r="AN174" s="42"/>
      <c r="AO174" s="42"/>
      <c r="AP174" s="42"/>
      <c r="AQ174" s="42"/>
      <c r="AR174" s="44"/>
      <c r="AS174" s="40">
        <f t="shared" ref="AS174:AS180" si="444">AS173</f>
        <v>178.529</v>
      </c>
      <c r="AT174" s="31">
        <f t="shared" ref="AT174:AT180" si="445">AT173</f>
        <v>201</v>
      </c>
    </row>
    <row r="175" spans="1:46">
      <c r="A175" s="41">
        <v>3</v>
      </c>
      <c r="B175" s="15">
        <f t="shared" ref="B175:G175" si="446">B174</f>
        <v>20</v>
      </c>
      <c r="C175" s="15" t="str">
        <f t="shared" si="446"/>
        <v>28.03.2024</v>
      </c>
      <c r="D175" s="16" t="str">
        <f t="shared" si="446"/>
        <v>SFG-FRBNRG-BOR-78X51X10</v>
      </c>
      <c r="E175" s="16" t="str">
        <f t="shared" si="446"/>
        <v>Restonic Hotel Motel Bonnell Regular Border 78X51X10</v>
      </c>
      <c r="F175" s="16" t="str">
        <f t="shared" si="446"/>
        <v>SFG-FRBNRG-BOR-78X51X10</v>
      </c>
      <c r="G175" s="16" t="str">
        <f t="shared" si="446"/>
        <v>Restonic Hotel Motel Bonnell Regular Border 78X51X10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8" t="s">
        <v>18717</v>
      </c>
      <c r="R175" s="38" t="s">
        <v>34278</v>
      </c>
      <c r="S175" s="38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40"/>
        <v>78X51X10</v>
      </c>
      <c r="Y175" s="30" t="str">
        <f t="shared" si="441"/>
        <v>78</v>
      </c>
      <c r="Z175" s="30" t="str">
        <f t="shared" si="442"/>
        <v>51</v>
      </c>
      <c r="AA175" s="30" t="str">
        <f t="shared" si="443"/>
        <v>10</v>
      </c>
      <c r="AB175" s="19" t="str">
        <f t="shared" ref="AB175:AC175" si="447">AB174</f>
        <v>78</v>
      </c>
      <c r="AC175" s="19" t="str">
        <f t="shared" si="447"/>
        <v>51</v>
      </c>
      <c r="AD175" s="20">
        <f>ROUNDUP(((((AB175+AC175)*2)+3)*0.0254),3)</f>
        <v>6.63</v>
      </c>
      <c r="AF175" s="21">
        <f t="shared" ref="AF175:AF180" si="448">T175</f>
        <v>6.63</v>
      </c>
      <c r="AG175" s="25">
        <f>VLOOKUP(Q175,'SFG-RM'!A:B,2,0)</f>
        <v>22.495284269999999</v>
      </c>
      <c r="AH175" s="19">
        <f t="shared" si="435"/>
        <v>149.14373471010001</v>
      </c>
      <c r="AI175" s="42"/>
      <c r="AJ175" s="42"/>
      <c r="AK175" s="42"/>
      <c r="AL175" s="42"/>
      <c r="AM175" s="42"/>
      <c r="AN175" s="42"/>
      <c r="AO175" s="42"/>
      <c r="AP175" s="42"/>
      <c r="AQ175" s="42"/>
      <c r="AR175" s="44"/>
      <c r="AS175" s="40">
        <f t="shared" si="444"/>
        <v>178.529</v>
      </c>
      <c r="AT175" s="31">
        <f t="shared" si="445"/>
        <v>201</v>
      </c>
    </row>
    <row r="176" spans="1:46">
      <c r="A176" s="41">
        <v>4</v>
      </c>
      <c r="B176" s="15">
        <f t="shared" ref="B176:G176" si="449">B175</f>
        <v>20</v>
      </c>
      <c r="C176" s="15" t="str">
        <f t="shared" si="449"/>
        <v>28.03.2024</v>
      </c>
      <c r="D176" s="16" t="str">
        <f t="shared" si="449"/>
        <v>SFG-FRBNRG-BOR-78X51X10</v>
      </c>
      <c r="E176" s="16" t="str">
        <f t="shared" si="449"/>
        <v>Restonic Hotel Motel Bonnell Regular Border 78X51X10</v>
      </c>
      <c r="F176" s="16" t="str">
        <f t="shared" si="449"/>
        <v>SFG-FRBNRG-BOR-78X51X10</v>
      </c>
      <c r="G176" s="16" t="str">
        <f t="shared" si="449"/>
        <v>Restonic Hotel Motel Bonnell Regular Border 78X51X10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8" t="s">
        <v>1964</v>
      </c>
      <c r="R176" s="38" t="s">
        <v>1965</v>
      </c>
      <c r="S176" s="38" t="s">
        <v>25</v>
      </c>
      <c r="T176" s="39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40"/>
        <v>78X51X10</v>
      </c>
      <c r="Y176" s="30" t="str">
        <f t="shared" si="441"/>
        <v>78</v>
      </c>
      <c r="Z176" s="30" t="str">
        <f t="shared" si="442"/>
        <v>51</v>
      </c>
      <c r="AA176" s="30" t="str">
        <f t="shared" si="443"/>
        <v>10</v>
      </c>
      <c r="AB176" s="19" t="str">
        <f t="shared" ref="AB176:AC176" si="450">AB175</f>
        <v>78</v>
      </c>
      <c r="AC176" s="19" t="str">
        <f t="shared" si="450"/>
        <v>51</v>
      </c>
      <c r="AD176" s="20">
        <f>ROUNDUP(((((72+30)*2)+3)*0.0254),3)</f>
        <v>5.258</v>
      </c>
      <c r="AF176" s="21">
        <f t="shared" si="448"/>
        <v>1</v>
      </c>
      <c r="AG176">
        <f>VLOOKUP(Q176,'Rm-feb-24'!B:P,15,0)</f>
        <v>5.9957000000000003</v>
      </c>
      <c r="AH176" s="19">
        <f t="shared" si="435"/>
        <v>5.9957000000000003</v>
      </c>
      <c r="AI176" s="42"/>
      <c r="AJ176" s="42"/>
      <c r="AK176" s="42"/>
      <c r="AL176" s="42"/>
      <c r="AM176" s="42"/>
      <c r="AN176" s="42"/>
      <c r="AO176" s="42"/>
      <c r="AP176" s="42"/>
      <c r="AQ176" s="42"/>
      <c r="AR176" s="44"/>
      <c r="AS176" s="40">
        <f t="shared" si="444"/>
        <v>178.529</v>
      </c>
      <c r="AT176" s="31">
        <f t="shared" si="445"/>
        <v>201</v>
      </c>
    </row>
    <row r="177" spans="1:46">
      <c r="A177" s="41">
        <v>5</v>
      </c>
      <c r="B177" s="15">
        <f t="shared" ref="B177:G177" si="451">B176</f>
        <v>20</v>
      </c>
      <c r="C177" s="15" t="str">
        <f t="shared" si="451"/>
        <v>28.03.2024</v>
      </c>
      <c r="D177" s="16" t="str">
        <f t="shared" si="451"/>
        <v>SFG-FRBNRG-BOR-78X51X10</v>
      </c>
      <c r="E177" s="16" t="str">
        <f t="shared" si="451"/>
        <v>Restonic Hotel Motel Bonnell Regular Border 78X51X10</v>
      </c>
      <c r="F177" s="16" t="str">
        <f t="shared" si="451"/>
        <v>SFG-FRBNRG-BOR-78X51X10</v>
      </c>
      <c r="G177" s="16" t="str">
        <f t="shared" si="451"/>
        <v>Restonic Hotel Motel Bonnell Regular Border 78X51X10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8" t="s">
        <v>459</v>
      </c>
      <c r="R177" s="38" t="s">
        <v>460</v>
      </c>
      <c r="S177" s="38" t="s">
        <v>25</v>
      </c>
      <c r="T177" s="39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40"/>
        <v>78X51X10</v>
      </c>
      <c r="Y177" s="30" t="str">
        <f t="shared" si="441"/>
        <v>78</v>
      </c>
      <c r="Z177" s="30" t="str">
        <f t="shared" si="442"/>
        <v>51</v>
      </c>
      <c r="AA177" s="30" t="str">
        <f t="shared" si="443"/>
        <v>10</v>
      </c>
      <c r="AB177" s="19" t="str">
        <f t="shared" ref="AB177:AC177" si="452">AB176</f>
        <v>78</v>
      </c>
      <c r="AC177" s="19" t="str">
        <f t="shared" si="452"/>
        <v>51</v>
      </c>
      <c r="AF177" s="21">
        <f t="shared" si="448"/>
        <v>1</v>
      </c>
      <c r="AG177">
        <f>VLOOKUP(Q177,'Rm-feb-24'!B:P,15,0)</f>
        <v>1.3274999999999999</v>
      </c>
      <c r="AH177" s="19">
        <f t="shared" si="435"/>
        <v>1.3274999999999999</v>
      </c>
      <c r="AI177" s="42"/>
      <c r="AJ177" s="42"/>
      <c r="AK177" s="42"/>
      <c r="AL177" s="42"/>
      <c r="AM177" s="42"/>
      <c r="AN177" s="42"/>
      <c r="AO177" s="42"/>
      <c r="AP177" s="42"/>
      <c r="AQ177" s="42"/>
      <c r="AR177" s="44"/>
      <c r="AS177" s="40">
        <f t="shared" si="444"/>
        <v>178.529</v>
      </c>
      <c r="AT177" s="31">
        <f t="shared" si="445"/>
        <v>201</v>
      </c>
    </row>
    <row r="178" spans="1:46">
      <c r="A178" s="41">
        <v>6</v>
      </c>
      <c r="B178" s="15">
        <f t="shared" ref="B178:G178" si="453">B177</f>
        <v>20</v>
      </c>
      <c r="C178" s="15" t="str">
        <f t="shared" si="453"/>
        <v>28.03.2024</v>
      </c>
      <c r="D178" s="16" t="str">
        <f t="shared" si="453"/>
        <v>SFG-FRBNRG-BOR-78X51X10</v>
      </c>
      <c r="E178" s="16" t="str">
        <f t="shared" si="453"/>
        <v>Restonic Hotel Motel Bonnell Regular Border 78X51X10</v>
      </c>
      <c r="F178" s="16" t="str">
        <f t="shared" si="453"/>
        <v>SFG-FRBNRG-BOR-78X51X10</v>
      </c>
      <c r="G178" s="16" t="str">
        <f t="shared" si="453"/>
        <v>Restonic Hotel Motel Bonnell Regular Border 78X51X10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8" t="s">
        <v>2232</v>
      </c>
      <c r="R178" s="38" t="s">
        <v>2233</v>
      </c>
      <c r="S178" s="38" t="s">
        <v>25</v>
      </c>
      <c r="T178" s="39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40"/>
        <v>78X51X10</v>
      </c>
      <c r="Y178" s="30" t="str">
        <f t="shared" si="441"/>
        <v>78</v>
      </c>
      <c r="Z178" s="30" t="str">
        <f t="shared" si="442"/>
        <v>51</v>
      </c>
      <c r="AA178" s="30" t="str">
        <f t="shared" si="443"/>
        <v>10</v>
      </c>
      <c r="AB178" s="19" t="str">
        <f t="shared" ref="AB178:AC178" si="454">AB177</f>
        <v>78</v>
      </c>
      <c r="AC178" s="19" t="str">
        <f t="shared" si="454"/>
        <v>51</v>
      </c>
      <c r="AF178" s="21">
        <f t="shared" si="448"/>
        <v>1</v>
      </c>
      <c r="AG178">
        <f>VLOOKUP(Q178,'Rm-feb-24'!B:P,15,0)</f>
        <v>1.7318</v>
      </c>
      <c r="AH178" s="19">
        <f t="shared" si="435"/>
        <v>1.7318</v>
      </c>
      <c r="AI178" s="42"/>
      <c r="AJ178" s="42"/>
      <c r="AK178" s="42"/>
      <c r="AL178" s="42"/>
      <c r="AM178" s="42"/>
      <c r="AN178" s="42"/>
      <c r="AO178" s="42"/>
      <c r="AP178" s="42"/>
      <c r="AQ178" s="42"/>
      <c r="AR178" s="44"/>
      <c r="AS178" s="40">
        <f t="shared" si="444"/>
        <v>178.529</v>
      </c>
      <c r="AT178" s="31">
        <f t="shared" si="445"/>
        <v>201</v>
      </c>
    </row>
    <row r="179" spans="1:46">
      <c r="A179" s="41">
        <v>7</v>
      </c>
      <c r="B179" s="15">
        <f t="shared" ref="B179:G179" si="455">B178</f>
        <v>20</v>
      </c>
      <c r="C179" s="15" t="str">
        <f t="shared" si="455"/>
        <v>28.03.2024</v>
      </c>
      <c r="D179" s="16" t="str">
        <f t="shared" si="455"/>
        <v>SFG-FRBNRG-BOR-78X51X10</v>
      </c>
      <c r="E179" s="16" t="str">
        <f t="shared" si="455"/>
        <v>Restonic Hotel Motel Bonnell Regular Border 78X51X10</v>
      </c>
      <c r="F179" s="16" t="str">
        <f t="shared" si="455"/>
        <v>SFG-FRBNRG-BOR-78X51X10</v>
      </c>
      <c r="G179" s="16" t="str">
        <f t="shared" si="455"/>
        <v>Restonic Hotel Motel Bonnell Regular Border 78X51X10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8" t="s">
        <v>18738</v>
      </c>
      <c r="R179" s="38" t="s">
        <v>34277</v>
      </c>
      <c r="S179" s="38" t="s">
        <v>192</v>
      </c>
      <c r="T179" s="39">
        <v>1.1599999999999999</v>
      </c>
      <c r="U179" s="16" t="s">
        <v>2292</v>
      </c>
      <c r="V179" s="16" t="s">
        <v>2276</v>
      </c>
      <c r="W179" s="16" t="s">
        <v>2295</v>
      </c>
      <c r="X179" s="29" t="str">
        <f t="shared" si="440"/>
        <v>78X51X10</v>
      </c>
      <c r="Y179" s="30" t="str">
        <f t="shared" si="441"/>
        <v>78</v>
      </c>
      <c r="Z179" s="30" t="str">
        <f t="shared" si="442"/>
        <v>51</v>
      </c>
      <c r="AA179" s="30" t="str">
        <f t="shared" si="443"/>
        <v>10</v>
      </c>
      <c r="AB179" s="19" t="str">
        <f t="shared" ref="AB179:AC179" si="456">AB178</f>
        <v>78</v>
      </c>
      <c r="AC179" s="19" t="str">
        <f t="shared" si="456"/>
        <v>51</v>
      </c>
      <c r="AF179" s="21">
        <f t="shared" si="448"/>
        <v>1.1599999999999999</v>
      </c>
      <c r="AG179" s="25">
        <f>VLOOKUP(Q179,'SFG-RM'!A:B,2,0)</f>
        <v>9.3094552894011979</v>
      </c>
      <c r="AH179" s="19">
        <f t="shared" si="435"/>
        <v>10.798968135705389</v>
      </c>
      <c r="AI179" s="42"/>
      <c r="AJ179" s="42"/>
      <c r="AK179" s="42"/>
      <c r="AL179" s="42"/>
      <c r="AM179" s="42"/>
      <c r="AN179" s="42"/>
      <c r="AO179" s="42"/>
      <c r="AP179" s="42"/>
      <c r="AQ179" s="42"/>
      <c r="AR179" s="44"/>
      <c r="AS179" s="40">
        <f t="shared" si="444"/>
        <v>178.529</v>
      </c>
      <c r="AT179" s="31">
        <f t="shared" si="445"/>
        <v>201</v>
      </c>
    </row>
    <row r="180" spans="1:46">
      <c r="A180" s="41">
        <v>8</v>
      </c>
      <c r="B180" s="15">
        <f t="shared" ref="B180:G180" si="457">B179</f>
        <v>20</v>
      </c>
      <c r="C180" s="15" t="str">
        <f t="shared" si="457"/>
        <v>28.03.2024</v>
      </c>
      <c r="D180" s="16" t="str">
        <f t="shared" si="457"/>
        <v>SFG-FRBNRG-BOR-78X51X10</v>
      </c>
      <c r="E180" s="16" t="str">
        <f t="shared" si="457"/>
        <v>Restonic Hotel Motel Bonnell Regular Border 78X51X10</v>
      </c>
      <c r="F180" s="16" t="str">
        <f t="shared" si="457"/>
        <v>SFG-FRBNRG-BOR-78X51X10</v>
      </c>
      <c r="G180" s="16" t="str">
        <f t="shared" si="457"/>
        <v>Restonic Hotel Motel Bonnell Regular Border 78X51X10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8" t="s">
        <v>1479</v>
      </c>
      <c r="R180" s="38" t="s">
        <v>1480</v>
      </c>
      <c r="S180" s="38" t="s">
        <v>165</v>
      </c>
      <c r="T180" s="39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40"/>
        <v>78X51X10</v>
      </c>
      <c r="Y180" s="30" t="str">
        <f t="shared" si="441"/>
        <v>78</v>
      </c>
      <c r="Z180" s="30" t="str">
        <f t="shared" si="442"/>
        <v>51</v>
      </c>
      <c r="AA180" s="30" t="str">
        <f t="shared" si="443"/>
        <v>10</v>
      </c>
      <c r="AB180" s="19" t="str">
        <f t="shared" ref="AB180:AC180" si="458">AB179</f>
        <v>78</v>
      </c>
      <c r="AC180" s="19" t="str">
        <f t="shared" si="458"/>
        <v>51</v>
      </c>
      <c r="AF180" s="21">
        <f t="shared" si="448"/>
        <v>2</v>
      </c>
      <c r="AG180">
        <f>VLOOKUP(Q180,'Rm-feb-24'!B:P,15,0)</f>
        <v>4.6721000000000004</v>
      </c>
      <c r="AH180" s="19">
        <f t="shared" si="435"/>
        <v>9.3442000000000007</v>
      </c>
      <c r="AI180" s="42"/>
      <c r="AJ180" s="42"/>
      <c r="AK180" s="42"/>
      <c r="AL180" s="42"/>
      <c r="AM180" s="42"/>
      <c r="AN180" s="42"/>
      <c r="AO180" s="42"/>
      <c r="AP180" s="42"/>
      <c r="AQ180" s="42"/>
      <c r="AR180" s="44"/>
      <c r="AS180" s="40">
        <f t="shared" si="444"/>
        <v>178.529</v>
      </c>
      <c r="AT180" s="31">
        <f t="shared" si="445"/>
        <v>201</v>
      </c>
    </row>
    <row r="182" spans="1:46">
      <c r="A182" s="41">
        <v>1</v>
      </c>
      <c r="B182" s="15">
        <v>21</v>
      </c>
      <c r="C182" s="15" t="s">
        <v>34276</v>
      </c>
      <c r="D182" s="16" t="s">
        <v>34320</v>
      </c>
      <c r="E182" s="16" t="s">
        <v>34321</v>
      </c>
      <c r="F182" s="16" t="str">
        <f>D182</f>
        <v>SFG-FRBNRG-BOR-78X54X10</v>
      </c>
      <c r="G182" s="16" t="str">
        <f>E182</f>
        <v>Restonic Hotel Motel Bonnell Regular Border 78X54X10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8" t="s">
        <v>1659</v>
      </c>
      <c r="R182" s="38" t="s">
        <v>1660</v>
      </c>
      <c r="S182" s="38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78X54X10</v>
      </c>
      <c r="Y182" s="30" t="str">
        <f>LEFT(X182,2)</f>
        <v>78</v>
      </c>
      <c r="Z182" s="30" t="str">
        <f>MID(X182,4,2)</f>
        <v>54</v>
      </c>
      <c r="AA182" s="30" t="str">
        <f>RIGHT(X182,2)</f>
        <v>10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459">AF182*AG182</f>
        <v>0.129439688</v>
      </c>
      <c r="AI182" s="42">
        <f>SUM(AH182:AH189)</f>
        <v>181.94862574284537</v>
      </c>
      <c r="AJ182" s="42">
        <f>ROUND(AI182,3)</f>
        <v>181.94900000000001</v>
      </c>
      <c r="AK182" s="42">
        <f>AJ182</f>
        <v>181.94900000000001</v>
      </c>
      <c r="AL182" s="42">
        <f>+AK182+AQ182</f>
        <v>204.46500680100002</v>
      </c>
      <c r="AM182" s="42">
        <f>+SUM(((AK182*3%*18%)))</f>
        <v>0.98252459999999997</v>
      </c>
      <c r="AN182" s="42">
        <f t="shared" ref="AN182" si="460">+SUM(((AK182*14.33%*53%)))</f>
        <v>13.818844601000002</v>
      </c>
      <c r="AO182" s="42">
        <f t="shared" ref="AO182" si="461">+SUM(((AK182*5.92%*53%)))</f>
        <v>5.7088318240000007</v>
      </c>
      <c r="AP182" s="42">
        <f t="shared" ref="AP182" si="462">+SUM(((AK182*2.08%*53%)))</f>
        <v>2.0058057760000003</v>
      </c>
      <c r="AQ182" s="42">
        <f>SUM(AM182:AP182)</f>
        <v>22.516006801</v>
      </c>
      <c r="AR182" s="43">
        <f>ROUNDUP(AL182,0)</f>
        <v>205</v>
      </c>
      <c r="AS182" s="40">
        <f>AK182</f>
        <v>181.94900000000001</v>
      </c>
      <c r="AT182" s="31">
        <f>AR182</f>
        <v>205</v>
      </c>
    </row>
    <row r="183" spans="1:46">
      <c r="A183" s="41">
        <v>2</v>
      </c>
      <c r="B183" s="15">
        <f t="shared" ref="B183:G183" si="463">B182</f>
        <v>21</v>
      </c>
      <c r="C183" s="15" t="str">
        <f t="shared" si="463"/>
        <v>28.03.2024</v>
      </c>
      <c r="D183" s="16" t="str">
        <f t="shared" si="463"/>
        <v>SFG-FRBNRG-BOR-78X54X10</v>
      </c>
      <c r="E183" s="16" t="str">
        <f t="shared" si="463"/>
        <v>Restonic Hotel Motel Bonnell Regular Border 78X54X10</v>
      </c>
      <c r="F183" s="16" t="str">
        <f t="shared" si="463"/>
        <v>SFG-FRBNRG-BOR-78X54X10</v>
      </c>
      <c r="G183" s="16" t="str">
        <f t="shared" si="463"/>
        <v>Restonic Hotel Motel Bonnell Regular Border 78X54X10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8" t="s">
        <v>698</v>
      </c>
      <c r="R183" s="38" t="s">
        <v>699</v>
      </c>
      <c r="S183" s="38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464">RIGHT(D183,8)</f>
        <v>78X54X10</v>
      </c>
      <c r="Y183" s="30" t="str">
        <f t="shared" ref="Y183:Y189" si="465">LEFT(X183,2)</f>
        <v>78</v>
      </c>
      <c r="Z183" s="30" t="str">
        <f t="shared" ref="Z183:Z189" si="466">MID(X183,4,2)</f>
        <v>54</v>
      </c>
      <c r="AA183" s="30" t="str">
        <f t="shared" ref="AA183:AA189" si="467">RIGHT(X183,2)</f>
        <v>10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459"/>
        <v>5.8000000000000003E-2</v>
      </c>
      <c r="AI183" s="42"/>
      <c r="AJ183" s="42"/>
      <c r="AK183" s="42"/>
      <c r="AL183" s="42"/>
      <c r="AM183" s="42"/>
      <c r="AN183" s="42"/>
      <c r="AO183" s="42"/>
      <c r="AP183" s="42"/>
      <c r="AQ183" s="42"/>
      <c r="AR183" s="44"/>
      <c r="AS183" s="40">
        <f t="shared" ref="AS183:AT189" si="468">AS182</f>
        <v>181.94900000000001</v>
      </c>
      <c r="AT183" s="31">
        <f t="shared" si="468"/>
        <v>205</v>
      </c>
    </row>
    <row r="184" spans="1:46">
      <c r="A184" s="41">
        <v>3</v>
      </c>
      <c r="B184" s="15">
        <f t="shared" ref="B184:G184" si="469">B183</f>
        <v>21</v>
      </c>
      <c r="C184" s="15" t="str">
        <f t="shared" si="469"/>
        <v>28.03.2024</v>
      </c>
      <c r="D184" s="16" t="str">
        <f t="shared" si="469"/>
        <v>SFG-FRBNRG-BOR-78X54X10</v>
      </c>
      <c r="E184" s="16" t="str">
        <f t="shared" si="469"/>
        <v>Restonic Hotel Motel Bonnell Regular Border 78X54X10</v>
      </c>
      <c r="F184" s="16" t="str">
        <f t="shared" si="469"/>
        <v>SFG-FRBNRG-BOR-78X54X10</v>
      </c>
      <c r="G184" s="16" t="str">
        <f t="shared" si="469"/>
        <v>Restonic Hotel Motel Bonnell Regular Border 78X54X10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8" t="s">
        <v>18717</v>
      </c>
      <c r="R184" s="38" t="s">
        <v>34278</v>
      </c>
      <c r="S184" s="38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464"/>
        <v>78X54X10</v>
      </c>
      <c r="Y184" s="30" t="str">
        <f t="shared" si="465"/>
        <v>78</v>
      </c>
      <c r="Z184" s="30" t="str">
        <f t="shared" si="466"/>
        <v>54</v>
      </c>
      <c r="AA184" s="30" t="str">
        <f t="shared" si="467"/>
        <v>10</v>
      </c>
      <c r="AB184" s="19" t="str">
        <f t="shared" ref="AB184:AC184" si="470">AB183</f>
        <v>78</v>
      </c>
      <c r="AC184" s="19" t="str">
        <f t="shared" si="470"/>
        <v>54</v>
      </c>
      <c r="AD184" s="20">
        <f>ROUNDUP(((((AB184+AC184)*2)+3)*0.0254),3)</f>
        <v>6.782</v>
      </c>
      <c r="AF184" s="21">
        <f t="shared" ref="AF184:AF189" si="471">T184</f>
        <v>6.782</v>
      </c>
      <c r="AG184" s="25">
        <f>VLOOKUP(Q184,'SFG-RM'!A:B,2,0)</f>
        <v>22.495284269999999</v>
      </c>
      <c r="AH184" s="19">
        <f t="shared" si="459"/>
        <v>152.56301791913998</v>
      </c>
      <c r="AI184" s="42"/>
      <c r="AJ184" s="42"/>
      <c r="AK184" s="42"/>
      <c r="AL184" s="42"/>
      <c r="AM184" s="42"/>
      <c r="AN184" s="42"/>
      <c r="AO184" s="42"/>
      <c r="AP184" s="42"/>
      <c r="AQ184" s="42"/>
      <c r="AR184" s="44"/>
      <c r="AS184" s="40">
        <f t="shared" si="468"/>
        <v>181.94900000000001</v>
      </c>
      <c r="AT184" s="31">
        <f t="shared" si="468"/>
        <v>205</v>
      </c>
    </row>
    <row r="185" spans="1:46">
      <c r="A185" s="41">
        <v>4</v>
      </c>
      <c r="B185" s="15">
        <f t="shared" ref="B185:G185" si="472">B184</f>
        <v>21</v>
      </c>
      <c r="C185" s="15" t="str">
        <f t="shared" si="472"/>
        <v>28.03.2024</v>
      </c>
      <c r="D185" s="16" t="str">
        <f t="shared" si="472"/>
        <v>SFG-FRBNRG-BOR-78X54X10</v>
      </c>
      <c r="E185" s="16" t="str">
        <f t="shared" si="472"/>
        <v>Restonic Hotel Motel Bonnell Regular Border 78X54X10</v>
      </c>
      <c r="F185" s="16" t="str">
        <f t="shared" si="472"/>
        <v>SFG-FRBNRG-BOR-78X54X10</v>
      </c>
      <c r="G185" s="16" t="str">
        <f t="shared" si="472"/>
        <v>Restonic Hotel Motel Bonnell Regular Border 78X54X10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8" t="s">
        <v>1964</v>
      </c>
      <c r="R185" s="38" t="s">
        <v>1965</v>
      </c>
      <c r="S185" s="38" t="s">
        <v>25</v>
      </c>
      <c r="T185" s="39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464"/>
        <v>78X54X10</v>
      </c>
      <c r="Y185" s="30" t="str">
        <f t="shared" si="465"/>
        <v>78</v>
      </c>
      <c r="Z185" s="30" t="str">
        <f t="shared" si="466"/>
        <v>54</v>
      </c>
      <c r="AA185" s="30" t="str">
        <f t="shared" si="467"/>
        <v>10</v>
      </c>
      <c r="AB185" s="19" t="str">
        <f t="shared" ref="AB185:AC185" si="473">AB184</f>
        <v>78</v>
      </c>
      <c r="AC185" s="19" t="str">
        <f t="shared" si="473"/>
        <v>54</v>
      </c>
      <c r="AD185" s="20">
        <f>ROUNDUP(((((72+30)*2)+3)*0.0254),3)</f>
        <v>5.258</v>
      </c>
      <c r="AF185" s="21">
        <f t="shared" si="471"/>
        <v>1</v>
      </c>
      <c r="AG185">
        <f>VLOOKUP(Q185,'Rm-feb-24'!B:P,15,0)</f>
        <v>5.9957000000000003</v>
      </c>
      <c r="AH185" s="19">
        <f t="shared" si="459"/>
        <v>5.9957000000000003</v>
      </c>
      <c r="AI185" s="42"/>
      <c r="AJ185" s="42"/>
      <c r="AK185" s="42"/>
      <c r="AL185" s="42"/>
      <c r="AM185" s="42"/>
      <c r="AN185" s="42"/>
      <c r="AO185" s="42"/>
      <c r="AP185" s="42"/>
      <c r="AQ185" s="42"/>
      <c r="AR185" s="44"/>
      <c r="AS185" s="40">
        <f t="shared" si="468"/>
        <v>181.94900000000001</v>
      </c>
      <c r="AT185" s="31">
        <f t="shared" si="468"/>
        <v>205</v>
      </c>
    </row>
    <row r="186" spans="1:46">
      <c r="A186" s="41">
        <v>5</v>
      </c>
      <c r="B186" s="15">
        <f t="shared" ref="B186:G186" si="474">B185</f>
        <v>21</v>
      </c>
      <c r="C186" s="15" t="str">
        <f t="shared" si="474"/>
        <v>28.03.2024</v>
      </c>
      <c r="D186" s="16" t="str">
        <f t="shared" si="474"/>
        <v>SFG-FRBNRG-BOR-78X54X10</v>
      </c>
      <c r="E186" s="16" t="str">
        <f t="shared" si="474"/>
        <v>Restonic Hotel Motel Bonnell Regular Border 78X54X10</v>
      </c>
      <c r="F186" s="16" t="str">
        <f t="shared" si="474"/>
        <v>SFG-FRBNRG-BOR-78X54X10</v>
      </c>
      <c r="G186" s="16" t="str">
        <f t="shared" si="474"/>
        <v>Restonic Hotel Motel Bonnell Regular Border 78X54X10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8" t="s">
        <v>459</v>
      </c>
      <c r="R186" s="38" t="s">
        <v>460</v>
      </c>
      <c r="S186" s="38" t="s">
        <v>25</v>
      </c>
      <c r="T186" s="39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464"/>
        <v>78X54X10</v>
      </c>
      <c r="Y186" s="30" t="str">
        <f t="shared" si="465"/>
        <v>78</v>
      </c>
      <c r="Z186" s="30" t="str">
        <f t="shared" si="466"/>
        <v>54</v>
      </c>
      <c r="AA186" s="30" t="str">
        <f t="shared" si="467"/>
        <v>10</v>
      </c>
      <c r="AB186" s="19" t="str">
        <f t="shared" ref="AB186:AC186" si="475">AB185</f>
        <v>78</v>
      </c>
      <c r="AC186" s="19" t="str">
        <f t="shared" si="475"/>
        <v>54</v>
      </c>
      <c r="AF186" s="21">
        <f t="shared" si="471"/>
        <v>1</v>
      </c>
      <c r="AG186">
        <f>VLOOKUP(Q186,'Rm-feb-24'!B:P,15,0)</f>
        <v>1.3274999999999999</v>
      </c>
      <c r="AH186" s="19">
        <f t="shared" si="459"/>
        <v>1.3274999999999999</v>
      </c>
      <c r="AI186" s="42"/>
      <c r="AJ186" s="42"/>
      <c r="AK186" s="42"/>
      <c r="AL186" s="42"/>
      <c r="AM186" s="42"/>
      <c r="AN186" s="42"/>
      <c r="AO186" s="42"/>
      <c r="AP186" s="42"/>
      <c r="AQ186" s="42"/>
      <c r="AR186" s="44"/>
      <c r="AS186" s="40">
        <f t="shared" si="468"/>
        <v>181.94900000000001</v>
      </c>
      <c r="AT186" s="31">
        <f t="shared" si="468"/>
        <v>205</v>
      </c>
    </row>
    <row r="187" spans="1:46">
      <c r="A187" s="41">
        <v>6</v>
      </c>
      <c r="B187" s="15">
        <f t="shared" ref="B187:G187" si="476">B186</f>
        <v>21</v>
      </c>
      <c r="C187" s="15" t="str">
        <f t="shared" si="476"/>
        <v>28.03.2024</v>
      </c>
      <c r="D187" s="16" t="str">
        <f t="shared" si="476"/>
        <v>SFG-FRBNRG-BOR-78X54X10</v>
      </c>
      <c r="E187" s="16" t="str">
        <f t="shared" si="476"/>
        <v>Restonic Hotel Motel Bonnell Regular Border 78X54X10</v>
      </c>
      <c r="F187" s="16" t="str">
        <f t="shared" si="476"/>
        <v>SFG-FRBNRG-BOR-78X54X10</v>
      </c>
      <c r="G187" s="16" t="str">
        <f t="shared" si="476"/>
        <v>Restonic Hotel Motel Bonnell Regular Border 78X54X10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8" t="s">
        <v>2232</v>
      </c>
      <c r="R187" s="38" t="s">
        <v>2233</v>
      </c>
      <c r="S187" s="38" t="s">
        <v>25</v>
      </c>
      <c r="T187" s="39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464"/>
        <v>78X54X10</v>
      </c>
      <c r="Y187" s="30" t="str">
        <f t="shared" si="465"/>
        <v>78</v>
      </c>
      <c r="Z187" s="30" t="str">
        <f t="shared" si="466"/>
        <v>54</v>
      </c>
      <c r="AA187" s="30" t="str">
        <f t="shared" si="467"/>
        <v>10</v>
      </c>
      <c r="AB187" s="19" t="str">
        <f t="shared" ref="AB187:AC187" si="477">AB186</f>
        <v>78</v>
      </c>
      <c r="AC187" s="19" t="str">
        <f t="shared" si="477"/>
        <v>54</v>
      </c>
      <c r="AF187" s="21">
        <f t="shared" si="471"/>
        <v>1</v>
      </c>
      <c r="AG187">
        <f>VLOOKUP(Q187,'Rm-feb-24'!B:P,15,0)</f>
        <v>1.7318</v>
      </c>
      <c r="AH187" s="19">
        <f t="shared" si="459"/>
        <v>1.7318</v>
      </c>
      <c r="AI187" s="42"/>
      <c r="AJ187" s="42"/>
      <c r="AK187" s="42"/>
      <c r="AL187" s="42"/>
      <c r="AM187" s="42"/>
      <c r="AN187" s="42"/>
      <c r="AO187" s="42"/>
      <c r="AP187" s="42"/>
      <c r="AQ187" s="42"/>
      <c r="AR187" s="44"/>
      <c r="AS187" s="40">
        <f t="shared" si="468"/>
        <v>181.94900000000001</v>
      </c>
      <c r="AT187" s="31">
        <f t="shared" si="468"/>
        <v>205</v>
      </c>
    </row>
    <row r="188" spans="1:46">
      <c r="A188" s="41">
        <v>7</v>
      </c>
      <c r="B188" s="15">
        <f t="shared" ref="B188:G188" si="478">B187</f>
        <v>21</v>
      </c>
      <c r="C188" s="15" t="str">
        <f t="shared" si="478"/>
        <v>28.03.2024</v>
      </c>
      <c r="D188" s="16" t="str">
        <f t="shared" si="478"/>
        <v>SFG-FRBNRG-BOR-78X54X10</v>
      </c>
      <c r="E188" s="16" t="str">
        <f t="shared" si="478"/>
        <v>Restonic Hotel Motel Bonnell Regular Border 78X54X10</v>
      </c>
      <c r="F188" s="16" t="str">
        <f t="shared" si="478"/>
        <v>SFG-FRBNRG-BOR-78X54X10</v>
      </c>
      <c r="G188" s="16" t="str">
        <f t="shared" si="478"/>
        <v>Restonic Hotel Motel Bonnell Regular Border 78X54X10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8" t="s">
        <v>18738</v>
      </c>
      <c r="R188" s="38" t="s">
        <v>34277</v>
      </c>
      <c r="S188" s="38" t="s">
        <v>192</v>
      </c>
      <c r="T188" s="39">
        <v>1.1599999999999999</v>
      </c>
      <c r="U188" s="16" t="s">
        <v>2292</v>
      </c>
      <c r="V188" s="16" t="s">
        <v>2276</v>
      </c>
      <c r="W188" s="16" t="s">
        <v>2295</v>
      </c>
      <c r="X188" s="29" t="str">
        <f t="shared" si="464"/>
        <v>78X54X10</v>
      </c>
      <c r="Y188" s="30" t="str">
        <f t="shared" si="465"/>
        <v>78</v>
      </c>
      <c r="Z188" s="30" t="str">
        <f t="shared" si="466"/>
        <v>54</v>
      </c>
      <c r="AA188" s="30" t="str">
        <f t="shared" si="467"/>
        <v>10</v>
      </c>
      <c r="AB188" s="19" t="str">
        <f t="shared" ref="AB188:AC188" si="479">AB187</f>
        <v>78</v>
      </c>
      <c r="AC188" s="19" t="str">
        <f t="shared" si="479"/>
        <v>54</v>
      </c>
      <c r="AF188" s="21">
        <f t="shared" si="471"/>
        <v>1.1599999999999999</v>
      </c>
      <c r="AG188" s="25">
        <f>VLOOKUP(Q188,'SFG-RM'!A:B,2,0)</f>
        <v>9.3094552894011979</v>
      </c>
      <c r="AH188" s="19">
        <f t="shared" si="459"/>
        <v>10.798968135705389</v>
      </c>
      <c r="AI188" s="42"/>
      <c r="AJ188" s="42"/>
      <c r="AK188" s="42"/>
      <c r="AL188" s="42"/>
      <c r="AM188" s="42"/>
      <c r="AN188" s="42"/>
      <c r="AO188" s="42"/>
      <c r="AP188" s="42"/>
      <c r="AQ188" s="42"/>
      <c r="AR188" s="44"/>
      <c r="AS188" s="40">
        <f t="shared" si="468"/>
        <v>181.94900000000001</v>
      </c>
      <c r="AT188" s="31">
        <f t="shared" si="468"/>
        <v>205</v>
      </c>
    </row>
    <row r="189" spans="1:46">
      <c r="A189" s="41">
        <v>8</v>
      </c>
      <c r="B189" s="15">
        <f t="shared" ref="B189:G189" si="480">B188</f>
        <v>21</v>
      </c>
      <c r="C189" s="15" t="str">
        <f t="shared" si="480"/>
        <v>28.03.2024</v>
      </c>
      <c r="D189" s="16" t="str">
        <f t="shared" si="480"/>
        <v>SFG-FRBNRG-BOR-78X54X10</v>
      </c>
      <c r="E189" s="16" t="str">
        <f t="shared" si="480"/>
        <v>Restonic Hotel Motel Bonnell Regular Border 78X54X10</v>
      </c>
      <c r="F189" s="16" t="str">
        <f t="shared" si="480"/>
        <v>SFG-FRBNRG-BOR-78X54X10</v>
      </c>
      <c r="G189" s="16" t="str">
        <f t="shared" si="480"/>
        <v>Restonic Hotel Motel Bonnell Regular Border 78X54X10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8" t="s">
        <v>1479</v>
      </c>
      <c r="R189" s="38" t="s">
        <v>1480</v>
      </c>
      <c r="S189" s="38" t="s">
        <v>165</v>
      </c>
      <c r="T189" s="39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464"/>
        <v>78X54X10</v>
      </c>
      <c r="Y189" s="30" t="str">
        <f t="shared" si="465"/>
        <v>78</v>
      </c>
      <c r="Z189" s="30" t="str">
        <f t="shared" si="466"/>
        <v>54</v>
      </c>
      <c r="AA189" s="30" t="str">
        <f t="shared" si="467"/>
        <v>10</v>
      </c>
      <c r="AB189" s="19" t="str">
        <f t="shared" ref="AB189:AC189" si="481">AB188</f>
        <v>78</v>
      </c>
      <c r="AC189" s="19" t="str">
        <f t="shared" si="481"/>
        <v>54</v>
      </c>
      <c r="AF189" s="21">
        <f t="shared" si="471"/>
        <v>2</v>
      </c>
      <c r="AG189">
        <f>VLOOKUP(Q189,'Rm-feb-24'!B:P,15,0)</f>
        <v>4.6721000000000004</v>
      </c>
      <c r="AH189" s="19">
        <f t="shared" si="459"/>
        <v>9.3442000000000007</v>
      </c>
      <c r="AI189" s="42"/>
      <c r="AJ189" s="42"/>
      <c r="AK189" s="42"/>
      <c r="AL189" s="42"/>
      <c r="AM189" s="42"/>
      <c r="AN189" s="42"/>
      <c r="AO189" s="42"/>
      <c r="AP189" s="42"/>
      <c r="AQ189" s="42"/>
      <c r="AR189" s="44"/>
      <c r="AS189" s="40">
        <f t="shared" si="468"/>
        <v>181.94900000000001</v>
      </c>
      <c r="AT189" s="31">
        <f t="shared" si="468"/>
        <v>205</v>
      </c>
    </row>
    <row r="191" spans="1:46">
      <c r="A191" s="41">
        <v>1</v>
      </c>
      <c r="B191" s="15">
        <v>22</v>
      </c>
      <c r="C191" s="15" t="s">
        <v>34276</v>
      </c>
      <c r="D191" s="16" t="s">
        <v>34322</v>
      </c>
      <c r="E191" s="16" t="s">
        <v>34323</v>
      </c>
      <c r="F191" s="16" t="str">
        <f>D191</f>
        <v>SFG-FRBNRG-BOR-78X57X10</v>
      </c>
      <c r="G191" s="16" t="str">
        <f>E191</f>
        <v>Restonic Hotel Motel Bonnell Regular Border 78X57X10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8" t="s">
        <v>1659</v>
      </c>
      <c r="R191" s="38" t="s">
        <v>1660</v>
      </c>
      <c r="S191" s="38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78X57X10</v>
      </c>
      <c r="Y191" s="30" t="str">
        <f>LEFT(X191,2)</f>
        <v>78</v>
      </c>
      <c r="Z191" s="30" t="str">
        <f>MID(X191,4,2)</f>
        <v>57</v>
      </c>
      <c r="AA191" s="30" t="str">
        <f>RIGHT(X191,2)</f>
        <v>10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482">AF191*AG191</f>
        <v>0.129439688</v>
      </c>
      <c r="AI191" s="42">
        <f>SUM(AH191:AH198)</f>
        <v>185.39040423615538</v>
      </c>
      <c r="AJ191" s="42">
        <f>ROUND(AI191,3)</f>
        <v>185.39</v>
      </c>
      <c r="AK191" s="42">
        <f>AJ191</f>
        <v>185.39</v>
      </c>
      <c r="AL191" s="42">
        <f>+AK191+AQ191</f>
        <v>208.33182710999998</v>
      </c>
      <c r="AM191" s="42">
        <f>+SUM(((AK191*3%*18%)))</f>
        <v>1.0011059999999998</v>
      </c>
      <c r="AN191" s="42">
        <f t="shared" ref="AN191" si="483">+SUM(((AK191*14.33%*53%)))</f>
        <v>14.08018511</v>
      </c>
      <c r="AO191" s="42">
        <f t="shared" ref="AO191" si="484">+SUM(((AK191*5.92%*53%)))</f>
        <v>5.8167966399999997</v>
      </c>
      <c r="AP191" s="42">
        <f t="shared" ref="AP191" si="485">+SUM(((AK191*2.08%*53%)))</f>
        <v>2.04373936</v>
      </c>
      <c r="AQ191" s="42">
        <f>SUM(AM191:AP191)</f>
        <v>22.941827110000002</v>
      </c>
      <c r="AR191" s="43">
        <f>ROUNDUP(AL191,0)</f>
        <v>209</v>
      </c>
      <c r="AS191" s="40">
        <f>AK191</f>
        <v>185.39</v>
      </c>
      <c r="AT191" s="31">
        <f>AR191</f>
        <v>209</v>
      </c>
    </row>
    <row r="192" spans="1:46">
      <c r="A192" s="41">
        <v>2</v>
      </c>
      <c r="B192" s="15">
        <f t="shared" ref="B192:G192" si="486">B191</f>
        <v>22</v>
      </c>
      <c r="C192" s="15" t="str">
        <f t="shared" si="486"/>
        <v>28.03.2024</v>
      </c>
      <c r="D192" s="16" t="str">
        <f t="shared" si="486"/>
        <v>SFG-FRBNRG-BOR-78X57X10</v>
      </c>
      <c r="E192" s="16" t="str">
        <f t="shared" si="486"/>
        <v>Restonic Hotel Motel Bonnell Regular Border 78X57X10</v>
      </c>
      <c r="F192" s="16" t="str">
        <f t="shared" si="486"/>
        <v>SFG-FRBNRG-BOR-78X57X10</v>
      </c>
      <c r="G192" s="16" t="str">
        <f t="shared" si="486"/>
        <v>Restonic Hotel Motel Bonnell Regular Border 78X57X10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8" t="s">
        <v>698</v>
      </c>
      <c r="R192" s="38" t="s">
        <v>699</v>
      </c>
      <c r="S192" s="38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487">RIGHT(D192,8)</f>
        <v>78X57X10</v>
      </c>
      <c r="Y192" s="30" t="str">
        <f t="shared" ref="Y192:Y198" si="488">LEFT(X192,2)</f>
        <v>78</v>
      </c>
      <c r="Z192" s="30" t="str">
        <f t="shared" ref="Z192:Z198" si="489">MID(X192,4,2)</f>
        <v>57</v>
      </c>
      <c r="AA192" s="30" t="str">
        <f t="shared" ref="AA192:AA198" si="490">RIGHT(X192,2)</f>
        <v>10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482"/>
        <v>5.8000000000000003E-2</v>
      </c>
      <c r="AI192" s="42"/>
      <c r="AJ192" s="42"/>
      <c r="AK192" s="42"/>
      <c r="AL192" s="42"/>
      <c r="AM192" s="42"/>
      <c r="AN192" s="42"/>
      <c r="AO192" s="42"/>
      <c r="AP192" s="42"/>
      <c r="AQ192" s="42"/>
      <c r="AR192" s="44"/>
      <c r="AS192" s="40">
        <f t="shared" ref="AS192:AS198" si="491">AS191</f>
        <v>185.39</v>
      </c>
      <c r="AT192" s="31">
        <f t="shared" ref="AT192:AT198" si="492">AT191</f>
        <v>209</v>
      </c>
    </row>
    <row r="193" spans="1:46">
      <c r="A193" s="41">
        <v>3</v>
      </c>
      <c r="B193" s="15">
        <f t="shared" ref="B193:G193" si="493">B192</f>
        <v>22</v>
      </c>
      <c r="C193" s="15" t="str">
        <f t="shared" si="493"/>
        <v>28.03.2024</v>
      </c>
      <c r="D193" s="16" t="str">
        <f t="shared" si="493"/>
        <v>SFG-FRBNRG-BOR-78X57X10</v>
      </c>
      <c r="E193" s="16" t="str">
        <f t="shared" si="493"/>
        <v>Restonic Hotel Motel Bonnell Regular Border 78X57X10</v>
      </c>
      <c r="F193" s="16" t="str">
        <f t="shared" si="493"/>
        <v>SFG-FRBNRG-BOR-78X57X10</v>
      </c>
      <c r="G193" s="16" t="str">
        <f t="shared" si="493"/>
        <v>Restonic Hotel Motel Bonnell Regular Border 78X57X10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8" t="s">
        <v>18717</v>
      </c>
      <c r="R193" s="38" t="s">
        <v>34278</v>
      </c>
      <c r="S193" s="38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487"/>
        <v>78X57X10</v>
      </c>
      <c r="Y193" s="30" t="str">
        <f t="shared" si="488"/>
        <v>78</v>
      </c>
      <c r="Z193" s="30" t="str">
        <f t="shared" si="489"/>
        <v>57</v>
      </c>
      <c r="AA193" s="30" t="str">
        <f t="shared" si="490"/>
        <v>10</v>
      </c>
      <c r="AB193" s="19" t="str">
        <f t="shared" ref="AB193:AC193" si="494">AB192</f>
        <v>78</v>
      </c>
      <c r="AC193" s="19" t="str">
        <f t="shared" si="494"/>
        <v>57</v>
      </c>
      <c r="AD193" s="20">
        <f>ROUNDUP(((((AB193+AC193)*2)+3)*0.0254),3)</f>
        <v>6.9350000000000005</v>
      </c>
      <c r="AF193" s="21">
        <f t="shared" ref="AF193:AF198" si="495">T193</f>
        <v>6.9350000000000005</v>
      </c>
      <c r="AG193" s="25">
        <f>VLOOKUP(Q193,'SFG-RM'!A:B,2,0)</f>
        <v>22.495284269999999</v>
      </c>
      <c r="AH193" s="19">
        <f t="shared" si="482"/>
        <v>156.00479641244999</v>
      </c>
      <c r="AI193" s="42"/>
      <c r="AJ193" s="42"/>
      <c r="AK193" s="42"/>
      <c r="AL193" s="42"/>
      <c r="AM193" s="42"/>
      <c r="AN193" s="42"/>
      <c r="AO193" s="42"/>
      <c r="AP193" s="42"/>
      <c r="AQ193" s="42"/>
      <c r="AR193" s="44"/>
      <c r="AS193" s="40">
        <f t="shared" si="491"/>
        <v>185.39</v>
      </c>
      <c r="AT193" s="31">
        <f t="shared" si="492"/>
        <v>209</v>
      </c>
    </row>
    <row r="194" spans="1:46">
      <c r="A194" s="41">
        <v>4</v>
      </c>
      <c r="B194" s="15">
        <f t="shared" ref="B194:G194" si="496">B193</f>
        <v>22</v>
      </c>
      <c r="C194" s="15" t="str">
        <f t="shared" si="496"/>
        <v>28.03.2024</v>
      </c>
      <c r="D194" s="16" t="str">
        <f t="shared" si="496"/>
        <v>SFG-FRBNRG-BOR-78X57X10</v>
      </c>
      <c r="E194" s="16" t="str">
        <f t="shared" si="496"/>
        <v>Restonic Hotel Motel Bonnell Regular Border 78X57X10</v>
      </c>
      <c r="F194" s="16" t="str">
        <f t="shared" si="496"/>
        <v>SFG-FRBNRG-BOR-78X57X10</v>
      </c>
      <c r="G194" s="16" t="str">
        <f t="shared" si="496"/>
        <v>Restonic Hotel Motel Bonnell Regular Border 78X57X10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8" t="s">
        <v>1964</v>
      </c>
      <c r="R194" s="38" t="s">
        <v>1965</v>
      </c>
      <c r="S194" s="38" t="s">
        <v>25</v>
      </c>
      <c r="T194" s="39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487"/>
        <v>78X57X10</v>
      </c>
      <c r="Y194" s="30" t="str">
        <f t="shared" si="488"/>
        <v>78</v>
      </c>
      <c r="Z194" s="30" t="str">
        <f t="shared" si="489"/>
        <v>57</v>
      </c>
      <c r="AA194" s="30" t="str">
        <f t="shared" si="490"/>
        <v>10</v>
      </c>
      <c r="AB194" s="19" t="str">
        <f t="shared" ref="AB194:AC194" si="497">AB193</f>
        <v>78</v>
      </c>
      <c r="AC194" s="19" t="str">
        <f t="shared" si="497"/>
        <v>57</v>
      </c>
      <c r="AD194" s="20">
        <f>ROUNDUP(((((72+30)*2)+3)*0.0254),3)</f>
        <v>5.258</v>
      </c>
      <c r="AF194" s="21">
        <f t="shared" si="495"/>
        <v>1</v>
      </c>
      <c r="AG194">
        <f>VLOOKUP(Q194,'Rm-feb-24'!B:P,15,0)</f>
        <v>5.9957000000000003</v>
      </c>
      <c r="AH194" s="19">
        <f t="shared" si="482"/>
        <v>5.9957000000000003</v>
      </c>
      <c r="AI194" s="42"/>
      <c r="AJ194" s="42"/>
      <c r="AK194" s="42"/>
      <c r="AL194" s="42"/>
      <c r="AM194" s="42"/>
      <c r="AN194" s="42"/>
      <c r="AO194" s="42"/>
      <c r="AP194" s="42"/>
      <c r="AQ194" s="42"/>
      <c r="AR194" s="44"/>
      <c r="AS194" s="40">
        <f t="shared" si="491"/>
        <v>185.39</v>
      </c>
      <c r="AT194" s="31">
        <f t="shared" si="492"/>
        <v>209</v>
      </c>
    </row>
    <row r="195" spans="1:46">
      <c r="A195" s="41">
        <v>5</v>
      </c>
      <c r="B195" s="15">
        <f t="shared" ref="B195:G195" si="498">B194</f>
        <v>22</v>
      </c>
      <c r="C195" s="15" t="str">
        <f t="shared" si="498"/>
        <v>28.03.2024</v>
      </c>
      <c r="D195" s="16" t="str">
        <f t="shared" si="498"/>
        <v>SFG-FRBNRG-BOR-78X57X10</v>
      </c>
      <c r="E195" s="16" t="str">
        <f t="shared" si="498"/>
        <v>Restonic Hotel Motel Bonnell Regular Border 78X57X10</v>
      </c>
      <c r="F195" s="16" t="str">
        <f t="shared" si="498"/>
        <v>SFG-FRBNRG-BOR-78X57X10</v>
      </c>
      <c r="G195" s="16" t="str">
        <f t="shared" si="498"/>
        <v>Restonic Hotel Motel Bonnell Regular Border 78X57X10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8" t="s">
        <v>459</v>
      </c>
      <c r="R195" s="38" t="s">
        <v>460</v>
      </c>
      <c r="S195" s="38" t="s">
        <v>25</v>
      </c>
      <c r="T195" s="39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487"/>
        <v>78X57X10</v>
      </c>
      <c r="Y195" s="30" t="str">
        <f t="shared" si="488"/>
        <v>78</v>
      </c>
      <c r="Z195" s="30" t="str">
        <f t="shared" si="489"/>
        <v>57</v>
      </c>
      <c r="AA195" s="30" t="str">
        <f t="shared" si="490"/>
        <v>10</v>
      </c>
      <c r="AB195" s="19" t="str">
        <f t="shared" ref="AB195:AC195" si="499">AB194</f>
        <v>78</v>
      </c>
      <c r="AC195" s="19" t="str">
        <f t="shared" si="499"/>
        <v>57</v>
      </c>
      <c r="AF195" s="21">
        <f t="shared" si="495"/>
        <v>1</v>
      </c>
      <c r="AG195">
        <f>VLOOKUP(Q195,'Rm-feb-24'!B:P,15,0)</f>
        <v>1.3274999999999999</v>
      </c>
      <c r="AH195" s="19">
        <f t="shared" si="482"/>
        <v>1.3274999999999999</v>
      </c>
      <c r="AI195" s="42"/>
      <c r="AJ195" s="42"/>
      <c r="AK195" s="42"/>
      <c r="AL195" s="42"/>
      <c r="AM195" s="42"/>
      <c r="AN195" s="42"/>
      <c r="AO195" s="42"/>
      <c r="AP195" s="42"/>
      <c r="AQ195" s="42"/>
      <c r="AR195" s="44"/>
      <c r="AS195" s="40">
        <f t="shared" si="491"/>
        <v>185.39</v>
      </c>
      <c r="AT195" s="31">
        <f t="shared" si="492"/>
        <v>209</v>
      </c>
    </row>
    <row r="196" spans="1:46">
      <c r="A196" s="41">
        <v>6</v>
      </c>
      <c r="B196" s="15">
        <f t="shared" ref="B196:G196" si="500">B195</f>
        <v>22</v>
      </c>
      <c r="C196" s="15" t="str">
        <f t="shared" si="500"/>
        <v>28.03.2024</v>
      </c>
      <c r="D196" s="16" t="str">
        <f t="shared" si="500"/>
        <v>SFG-FRBNRG-BOR-78X57X10</v>
      </c>
      <c r="E196" s="16" t="str">
        <f t="shared" si="500"/>
        <v>Restonic Hotel Motel Bonnell Regular Border 78X57X10</v>
      </c>
      <c r="F196" s="16" t="str">
        <f t="shared" si="500"/>
        <v>SFG-FRBNRG-BOR-78X57X10</v>
      </c>
      <c r="G196" s="16" t="str">
        <f t="shared" si="500"/>
        <v>Restonic Hotel Motel Bonnell Regular Border 78X57X10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8" t="s">
        <v>2232</v>
      </c>
      <c r="R196" s="38" t="s">
        <v>2233</v>
      </c>
      <c r="S196" s="38" t="s">
        <v>25</v>
      </c>
      <c r="T196" s="39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487"/>
        <v>78X57X10</v>
      </c>
      <c r="Y196" s="30" t="str">
        <f t="shared" si="488"/>
        <v>78</v>
      </c>
      <c r="Z196" s="30" t="str">
        <f t="shared" si="489"/>
        <v>57</v>
      </c>
      <c r="AA196" s="30" t="str">
        <f t="shared" si="490"/>
        <v>10</v>
      </c>
      <c r="AB196" s="19" t="str">
        <f t="shared" ref="AB196:AC196" si="501">AB195</f>
        <v>78</v>
      </c>
      <c r="AC196" s="19" t="str">
        <f t="shared" si="501"/>
        <v>57</v>
      </c>
      <c r="AF196" s="21">
        <f t="shared" si="495"/>
        <v>1</v>
      </c>
      <c r="AG196">
        <f>VLOOKUP(Q196,'Rm-feb-24'!B:P,15,0)</f>
        <v>1.7318</v>
      </c>
      <c r="AH196" s="19">
        <f t="shared" si="482"/>
        <v>1.7318</v>
      </c>
      <c r="AI196" s="42"/>
      <c r="AJ196" s="42"/>
      <c r="AK196" s="42"/>
      <c r="AL196" s="42"/>
      <c r="AM196" s="42"/>
      <c r="AN196" s="42"/>
      <c r="AO196" s="42"/>
      <c r="AP196" s="42"/>
      <c r="AQ196" s="42"/>
      <c r="AR196" s="44"/>
      <c r="AS196" s="40">
        <f t="shared" si="491"/>
        <v>185.39</v>
      </c>
      <c r="AT196" s="31">
        <f t="shared" si="492"/>
        <v>209</v>
      </c>
    </row>
    <row r="197" spans="1:46">
      <c r="A197" s="41">
        <v>7</v>
      </c>
      <c r="B197" s="15">
        <f t="shared" ref="B197:G197" si="502">B196</f>
        <v>22</v>
      </c>
      <c r="C197" s="15" t="str">
        <f t="shared" si="502"/>
        <v>28.03.2024</v>
      </c>
      <c r="D197" s="16" t="str">
        <f t="shared" si="502"/>
        <v>SFG-FRBNRG-BOR-78X57X10</v>
      </c>
      <c r="E197" s="16" t="str">
        <f t="shared" si="502"/>
        <v>Restonic Hotel Motel Bonnell Regular Border 78X57X10</v>
      </c>
      <c r="F197" s="16" t="str">
        <f t="shared" si="502"/>
        <v>SFG-FRBNRG-BOR-78X57X10</v>
      </c>
      <c r="G197" s="16" t="str">
        <f t="shared" si="502"/>
        <v>Restonic Hotel Motel Bonnell Regular Border 78X57X10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8" t="s">
        <v>18738</v>
      </c>
      <c r="R197" s="38" t="s">
        <v>34277</v>
      </c>
      <c r="S197" s="38" t="s">
        <v>192</v>
      </c>
      <c r="T197" s="39">
        <v>1.1599999999999999</v>
      </c>
      <c r="U197" s="16" t="s">
        <v>2292</v>
      </c>
      <c r="V197" s="16" t="s">
        <v>2276</v>
      </c>
      <c r="W197" s="16" t="s">
        <v>2295</v>
      </c>
      <c r="X197" s="29" t="str">
        <f t="shared" si="487"/>
        <v>78X57X10</v>
      </c>
      <c r="Y197" s="30" t="str">
        <f t="shared" si="488"/>
        <v>78</v>
      </c>
      <c r="Z197" s="30" t="str">
        <f t="shared" si="489"/>
        <v>57</v>
      </c>
      <c r="AA197" s="30" t="str">
        <f t="shared" si="490"/>
        <v>10</v>
      </c>
      <c r="AB197" s="19" t="str">
        <f t="shared" ref="AB197:AC197" si="503">AB196</f>
        <v>78</v>
      </c>
      <c r="AC197" s="19" t="str">
        <f t="shared" si="503"/>
        <v>57</v>
      </c>
      <c r="AF197" s="21">
        <f t="shared" si="495"/>
        <v>1.1599999999999999</v>
      </c>
      <c r="AG197" s="25">
        <f>VLOOKUP(Q197,'SFG-RM'!A:B,2,0)</f>
        <v>9.3094552894011979</v>
      </c>
      <c r="AH197" s="19">
        <f t="shared" si="482"/>
        <v>10.798968135705389</v>
      </c>
      <c r="AI197" s="42"/>
      <c r="AJ197" s="42"/>
      <c r="AK197" s="42"/>
      <c r="AL197" s="42"/>
      <c r="AM197" s="42"/>
      <c r="AN197" s="42"/>
      <c r="AO197" s="42"/>
      <c r="AP197" s="42"/>
      <c r="AQ197" s="42"/>
      <c r="AR197" s="44"/>
      <c r="AS197" s="40">
        <f t="shared" si="491"/>
        <v>185.39</v>
      </c>
      <c r="AT197" s="31">
        <f t="shared" si="492"/>
        <v>209</v>
      </c>
    </row>
    <row r="198" spans="1:46">
      <c r="A198" s="41">
        <v>8</v>
      </c>
      <c r="B198" s="15">
        <f t="shared" ref="B198:G198" si="504">B197</f>
        <v>22</v>
      </c>
      <c r="C198" s="15" t="str">
        <f t="shared" si="504"/>
        <v>28.03.2024</v>
      </c>
      <c r="D198" s="16" t="str">
        <f t="shared" si="504"/>
        <v>SFG-FRBNRG-BOR-78X57X10</v>
      </c>
      <c r="E198" s="16" t="str">
        <f t="shared" si="504"/>
        <v>Restonic Hotel Motel Bonnell Regular Border 78X57X10</v>
      </c>
      <c r="F198" s="16" t="str">
        <f t="shared" si="504"/>
        <v>SFG-FRBNRG-BOR-78X57X10</v>
      </c>
      <c r="G198" s="16" t="str">
        <f t="shared" si="504"/>
        <v>Restonic Hotel Motel Bonnell Regular Border 78X57X10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8" t="s">
        <v>1479</v>
      </c>
      <c r="R198" s="38" t="s">
        <v>1480</v>
      </c>
      <c r="S198" s="38" t="s">
        <v>165</v>
      </c>
      <c r="T198" s="39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487"/>
        <v>78X57X10</v>
      </c>
      <c r="Y198" s="30" t="str">
        <f t="shared" si="488"/>
        <v>78</v>
      </c>
      <c r="Z198" s="30" t="str">
        <f t="shared" si="489"/>
        <v>57</v>
      </c>
      <c r="AA198" s="30" t="str">
        <f t="shared" si="490"/>
        <v>10</v>
      </c>
      <c r="AB198" s="19" t="str">
        <f t="shared" ref="AB198:AC198" si="505">AB197</f>
        <v>78</v>
      </c>
      <c r="AC198" s="19" t="str">
        <f t="shared" si="505"/>
        <v>57</v>
      </c>
      <c r="AF198" s="21">
        <f t="shared" si="495"/>
        <v>2</v>
      </c>
      <c r="AG198">
        <f>VLOOKUP(Q198,'Rm-feb-24'!B:P,15,0)</f>
        <v>4.6721000000000004</v>
      </c>
      <c r="AH198" s="19">
        <f t="shared" si="482"/>
        <v>9.3442000000000007</v>
      </c>
      <c r="AI198" s="42"/>
      <c r="AJ198" s="42"/>
      <c r="AK198" s="42"/>
      <c r="AL198" s="42"/>
      <c r="AM198" s="42"/>
      <c r="AN198" s="42"/>
      <c r="AO198" s="42"/>
      <c r="AP198" s="42"/>
      <c r="AQ198" s="42"/>
      <c r="AR198" s="44"/>
      <c r="AS198" s="40">
        <f t="shared" si="491"/>
        <v>185.39</v>
      </c>
      <c r="AT198" s="31">
        <f t="shared" si="492"/>
        <v>209</v>
      </c>
    </row>
    <row r="200" spans="1:46">
      <c r="A200" s="41">
        <v>1</v>
      </c>
      <c r="B200" s="15">
        <v>23</v>
      </c>
      <c r="C200" s="15" t="s">
        <v>34276</v>
      </c>
      <c r="D200" s="16" t="s">
        <v>34324</v>
      </c>
      <c r="E200" s="16" t="s">
        <v>34325</v>
      </c>
      <c r="F200" s="16" t="str">
        <f>D200</f>
        <v>SFG-FRBNRG-BOR-78X63X10</v>
      </c>
      <c r="G200" s="16" t="str">
        <f>E200</f>
        <v>Restonic Hotel Motel Bonnell Regular Border 78X63X10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8" t="s">
        <v>1659</v>
      </c>
      <c r="R200" s="38" t="s">
        <v>1660</v>
      </c>
      <c r="S200" s="38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78X63X10</v>
      </c>
      <c r="Y200" s="30" t="str">
        <f>LEFT(X200,2)</f>
        <v>78</v>
      </c>
      <c r="Z200" s="30" t="str">
        <f>MID(X200,4,2)</f>
        <v>63</v>
      </c>
      <c r="AA200" s="30" t="str">
        <f>RIGHT(X200,2)</f>
        <v>10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06">AF200*AG200</f>
        <v>0.129439688</v>
      </c>
      <c r="AI200" s="42">
        <f>SUM(AH200:AH207)</f>
        <v>192.22897065423538</v>
      </c>
      <c r="AJ200" s="42">
        <f>ROUND(AI200,3)</f>
        <v>192.22900000000001</v>
      </c>
      <c r="AK200" s="42">
        <f>AJ200</f>
        <v>192.22900000000001</v>
      </c>
      <c r="AL200" s="42">
        <f>+AK200+AQ200</f>
        <v>216.01714652100003</v>
      </c>
      <c r="AM200" s="42">
        <f>+SUM(((AK200*3%*18%)))</f>
        <v>1.0380365999999999</v>
      </c>
      <c r="AN200" s="42">
        <f t="shared" ref="AN200" si="507">+SUM(((AK200*14.33%*53%)))</f>
        <v>14.599600321000002</v>
      </c>
      <c r="AO200" s="42">
        <f t="shared" ref="AO200" si="508">+SUM(((AK200*5.92%*53%)))</f>
        <v>6.0313771040000006</v>
      </c>
      <c r="AP200" s="42">
        <f t="shared" ref="AP200" si="509">+SUM(((AK200*2.08%*53%)))</f>
        <v>2.1191324960000002</v>
      </c>
      <c r="AQ200" s="42">
        <f>SUM(AM200:AP200)</f>
        <v>23.788146521000002</v>
      </c>
      <c r="AR200" s="43">
        <f>ROUNDUP(AL200,0)</f>
        <v>217</v>
      </c>
      <c r="AS200" s="40">
        <f>AK200</f>
        <v>192.22900000000001</v>
      </c>
      <c r="AT200" s="31">
        <f>AR200</f>
        <v>217</v>
      </c>
    </row>
    <row r="201" spans="1:46">
      <c r="A201" s="41">
        <v>2</v>
      </c>
      <c r="B201" s="15">
        <f t="shared" ref="B201:G201" si="510">B200</f>
        <v>23</v>
      </c>
      <c r="C201" s="15" t="str">
        <f t="shared" si="510"/>
        <v>28.03.2024</v>
      </c>
      <c r="D201" s="16" t="str">
        <f t="shared" si="510"/>
        <v>SFG-FRBNRG-BOR-78X63X10</v>
      </c>
      <c r="E201" s="16" t="str">
        <f t="shared" si="510"/>
        <v>Restonic Hotel Motel Bonnell Regular Border 78X63X10</v>
      </c>
      <c r="F201" s="16" t="str">
        <f t="shared" si="510"/>
        <v>SFG-FRBNRG-BOR-78X63X10</v>
      </c>
      <c r="G201" s="16" t="str">
        <f t="shared" si="510"/>
        <v>Restonic Hotel Motel Bonnell Regular Border 78X63X10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8" t="s">
        <v>698</v>
      </c>
      <c r="R201" s="38" t="s">
        <v>699</v>
      </c>
      <c r="S201" s="38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11">RIGHT(D201,8)</f>
        <v>78X63X10</v>
      </c>
      <c r="Y201" s="30" t="str">
        <f t="shared" ref="Y201:Y207" si="512">LEFT(X201,2)</f>
        <v>78</v>
      </c>
      <c r="Z201" s="30" t="str">
        <f t="shared" ref="Z201:Z207" si="513">MID(X201,4,2)</f>
        <v>63</v>
      </c>
      <c r="AA201" s="30" t="str">
        <f t="shared" ref="AA201:AA207" si="514">RIGHT(X201,2)</f>
        <v>10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06"/>
        <v>5.8000000000000003E-2</v>
      </c>
      <c r="AI201" s="42"/>
      <c r="AJ201" s="42"/>
      <c r="AK201" s="42"/>
      <c r="AL201" s="42"/>
      <c r="AM201" s="42"/>
      <c r="AN201" s="42"/>
      <c r="AO201" s="42"/>
      <c r="AP201" s="42"/>
      <c r="AQ201" s="42"/>
      <c r="AR201" s="44"/>
      <c r="AS201" s="40">
        <f t="shared" ref="AS201:AS207" si="515">AS200</f>
        <v>192.22900000000001</v>
      </c>
      <c r="AT201" s="31">
        <f t="shared" ref="AT201:AT207" si="516">AT200</f>
        <v>217</v>
      </c>
    </row>
    <row r="202" spans="1:46">
      <c r="A202" s="41">
        <v>3</v>
      </c>
      <c r="B202" s="15">
        <f t="shared" ref="B202:G202" si="517">B201</f>
        <v>23</v>
      </c>
      <c r="C202" s="15" t="str">
        <f t="shared" si="517"/>
        <v>28.03.2024</v>
      </c>
      <c r="D202" s="16" t="str">
        <f t="shared" si="517"/>
        <v>SFG-FRBNRG-BOR-78X63X10</v>
      </c>
      <c r="E202" s="16" t="str">
        <f t="shared" si="517"/>
        <v>Restonic Hotel Motel Bonnell Regular Border 78X63X10</v>
      </c>
      <c r="F202" s="16" t="str">
        <f t="shared" si="517"/>
        <v>SFG-FRBNRG-BOR-78X63X10</v>
      </c>
      <c r="G202" s="16" t="str">
        <f t="shared" si="517"/>
        <v>Restonic Hotel Motel Bonnell Regular Border 78X63X10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8" t="s">
        <v>18717</v>
      </c>
      <c r="R202" s="38" t="s">
        <v>34278</v>
      </c>
      <c r="S202" s="38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11"/>
        <v>78X63X10</v>
      </c>
      <c r="Y202" s="30" t="str">
        <f t="shared" si="512"/>
        <v>78</v>
      </c>
      <c r="Z202" s="30" t="str">
        <f t="shared" si="513"/>
        <v>63</v>
      </c>
      <c r="AA202" s="30" t="str">
        <f t="shared" si="514"/>
        <v>10</v>
      </c>
      <c r="AB202" s="19" t="str">
        <f t="shared" ref="AB202:AC202" si="518">AB201</f>
        <v>78</v>
      </c>
      <c r="AC202" s="19" t="str">
        <f t="shared" si="518"/>
        <v>63</v>
      </c>
      <c r="AD202" s="20">
        <f>ROUNDUP(((((AB202+AC202)*2)+3)*0.0254),3)</f>
        <v>7.2389999999999999</v>
      </c>
      <c r="AF202" s="21">
        <f t="shared" ref="AF202:AF207" si="519">T202</f>
        <v>7.2389999999999999</v>
      </c>
      <c r="AG202" s="25">
        <f>VLOOKUP(Q202,'SFG-RM'!A:B,2,0)</f>
        <v>22.495284269999999</v>
      </c>
      <c r="AH202" s="19">
        <f t="shared" si="506"/>
        <v>162.84336283053</v>
      </c>
      <c r="AI202" s="42"/>
      <c r="AJ202" s="42"/>
      <c r="AK202" s="42"/>
      <c r="AL202" s="42"/>
      <c r="AM202" s="42"/>
      <c r="AN202" s="42"/>
      <c r="AO202" s="42"/>
      <c r="AP202" s="42"/>
      <c r="AQ202" s="42"/>
      <c r="AR202" s="44"/>
      <c r="AS202" s="40">
        <f t="shared" si="515"/>
        <v>192.22900000000001</v>
      </c>
      <c r="AT202" s="31">
        <f t="shared" si="516"/>
        <v>217</v>
      </c>
    </row>
    <row r="203" spans="1:46">
      <c r="A203" s="41">
        <v>4</v>
      </c>
      <c r="B203" s="15">
        <f t="shared" ref="B203:G203" si="520">B202</f>
        <v>23</v>
      </c>
      <c r="C203" s="15" t="str">
        <f t="shared" si="520"/>
        <v>28.03.2024</v>
      </c>
      <c r="D203" s="16" t="str">
        <f t="shared" si="520"/>
        <v>SFG-FRBNRG-BOR-78X63X10</v>
      </c>
      <c r="E203" s="16" t="str">
        <f t="shared" si="520"/>
        <v>Restonic Hotel Motel Bonnell Regular Border 78X63X10</v>
      </c>
      <c r="F203" s="16" t="str">
        <f t="shared" si="520"/>
        <v>SFG-FRBNRG-BOR-78X63X10</v>
      </c>
      <c r="G203" s="16" t="str">
        <f t="shared" si="520"/>
        <v>Restonic Hotel Motel Bonnell Regular Border 78X63X10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8" t="s">
        <v>1964</v>
      </c>
      <c r="R203" s="38" t="s">
        <v>1965</v>
      </c>
      <c r="S203" s="38" t="s">
        <v>25</v>
      </c>
      <c r="T203" s="39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11"/>
        <v>78X63X10</v>
      </c>
      <c r="Y203" s="30" t="str">
        <f t="shared" si="512"/>
        <v>78</v>
      </c>
      <c r="Z203" s="30" t="str">
        <f t="shared" si="513"/>
        <v>63</v>
      </c>
      <c r="AA203" s="30" t="str">
        <f t="shared" si="514"/>
        <v>10</v>
      </c>
      <c r="AB203" s="19" t="str">
        <f t="shared" ref="AB203:AC203" si="521">AB202</f>
        <v>78</v>
      </c>
      <c r="AC203" s="19" t="str">
        <f t="shared" si="521"/>
        <v>63</v>
      </c>
      <c r="AD203" s="20">
        <f>ROUNDUP(((((72+30)*2)+3)*0.0254),3)</f>
        <v>5.258</v>
      </c>
      <c r="AF203" s="21">
        <f t="shared" si="519"/>
        <v>1</v>
      </c>
      <c r="AG203">
        <f>VLOOKUP(Q203,'Rm-feb-24'!B:P,15,0)</f>
        <v>5.9957000000000003</v>
      </c>
      <c r="AH203" s="19">
        <f t="shared" si="506"/>
        <v>5.9957000000000003</v>
      </c>
      <c r="AI203" s="42"/>
      <c r="AJ203" s="42"/>
      <c r="AK203" s="42"/>
      <c r="AL203" s="42"/>
      <c r="AM203" s="42"/>
      <c r="AN203" s="42"/>
      <c r="AO203" s="42"/>
      <c r="AP203" s="42"/>
      <c r="AQ203" s="42"/>
      <c r="AR203" s="44"/>
      <c r="AS203" s="40">
        <f t="shared" si="515"/>
        <v>192.22900000000001</v>
      </c>
      <c r="AT203" s="31">
        <f t="shared" si="516"/>
        <v>217</v>
      </c>
    </row>
    <row r="204" spans="1:46">
      <c r="A204" s="41">
        <v>5</v>
      </c>
      <c r="B204" s="15">
        <f t="shared" ref="B204:G204" si="522">B203</f>
        <v>23</v>
      </c>
      <c r="C204" s="15" t="str">
        <f t="shared" si="522"/>
        <v>28.03.2024</v>
      </c>
      <c r="D204" s="16" t="str">
        <f t="shared" si="522"/>
        <v>SFG-FRBNRG-BOR-78X63X10</v>
      </c>
      <c r="E204" s="16" t="str">
        <f t="shared" si="522"/>
        <v>Restonic Hotel Motel Bonnell Regular Border 78X63X10</v>
      </c>
      <c r="F204" s="16" t="str">
        <f t="shared" si="522"/>
        <v>SFG-FRBNRG-BOR-78X63X10</v>
      </c>
      <c r="G204" s="16" t="str">
        <f t="shared" si="522"/>
        <v>Restonic Hotel Motel Bonnell Regular Border 78X63X10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8" t="s">
        <v>459</v>
      </c>
      <c r="R204" s="38" t="s">
        <v>460</v>
      </c>
      <c r="S204" s="38" t="s">
        <v>25</v>
      </c>
      <c r="T204" s="39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11"/>
        <v>78X63X10</v>
      </c>
      <c r="Y204" s="30" t="str">
        <f t="shared" si="512"/>
        <v>78</v>
      </c>
      <c r="Z204" s="30" t="str">
        <f t="shared" si="513"/>
        <v>63</v>
      </c>
      <c r="AA204" s="30" t="str">
        <f t="shared" si="514"/>
        <v>10</v>
      </c>
      <c r="AB204" s="19" t="str">
        <f t="shared" ref="AB204:AC204" si="523">AB203</f>
        <v>78</v>
      </c>
      <c r="AC204" s="19" t="str">
        <f t="shared" si="523"/>
        <v>63</v>
      </c>
      <c r="AF204" s="21">
        <f t="shared" si="519"/>
        <v>1</v>
      </c>
      <c r="AG204">
        <f>VLOOKUP(Q204,'Rm-feb-24'!B:P,15,0)</f>
        <v>1.3274999999999999</v>
      </c>
      <c r="AH204" s="19">
        <f t="shared" si="506"/>
        <v>1.3274999999999999</v>
      </c>
      <c r="AI204" s="42"/>
      <c r="AJ204" s="42"/>
      <c r="AK204" s="42"/>
      <c r="AL204" s="42"/>
      <c r="AM204" s="42"/>
      <c r="AN204" s="42"/>
      <c r="AO204" s="42"/>
      <c r="AP204" s="42"/>
      <c r="AQ204" s="42"/>
      <c r="AR204" s="44"/>
      <c r="AS204" s="40">
        <f t="shared" si="515"/>
        <v>192.22900000000001</v>
      </c>
      <c r="AT204" s="31">
        <f t="shared" si="516"/>
        <v>217</v>
      </c>
    </row>
    <row r="205" spans="1:46">
      <c r="A205" s="41">
        <v>6</v>
      </c>
      <c r="B205" s="15">
        <f t="shared" ref="B205:G205" si="524">B204</f>
        <v>23</v>
      </c>
      <c r="C205" s="15" t="str">
        <f t="shared" si="524"/>
        <v>28.03.2024</v>
      </c>
      <c r="D205" s="16" t="str">
        <f t="shared" si="524"/>
        <v>SFG-FRBNRG-BOR-78X63X10</v>
      </c>
      <c r="E205" s="16" t="str">
        <f t="shared" si="524"/>
        <v>Restonic Hotel Motel Bonnell Regular Border 78X63X10</v>
      </c>
      <c r="F205" s="16" t="str">
        <f t="shared" si="524"/>
        <v>SFG-FRBNRG-BOR-78X63X10</v>
      </c>
      <c r="G205" s="16" t="str">
        <f t="shared" si="524"/>
        <v>Restonic Hotel Motel Bonnell Regular Border 78X63X10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8" t="s">
        <v>2232</v>
      </c>
      <c r="R205" s="38" t="s">
        <v>2233</v>
      </c>
      <c r="S205" s="38" t="s">
        <v>25</v>
      </c>
      <c r="T205" s="39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11"/>
        <v>78X63X10</v>
      </c>
      <c r="Y205" s="30" t="str">
        <f t="shared" si="512"/>
        <v>78</v>
      </c>
      <c r="Z205" s="30" t="str">
        <f t="shared" si="513"/>
        <v>63</v>
      </c>
      <c r="AA205" s="30" t="str">
        <f t="shared" si="514"/>
        <v>10</v>
      </c>
      <c r="AB205" s="19" t="str">
        <f t="shared" ref="AB205:AC205" si="525">AB204</f>
        <v>78</v>
      </c>
      <c r="AC205" s="19" t="str">
        <f t="shared" si="525"/>
        <v>63</v>
      </c>
      <c r="AF205" s="21">
        <f t="shared" si="519"/>
        <v>1</v>
      </c>
      <c r="AG205">
        <f>VLOOKUP(Q205,'Rm-feb-24'!B:P,15,0)</f>
        <v>1.7318</v>
      </c>
      <c r="AH205" s="19">
        <f t="shared" si="506"/>
        <v>1.7318</v>
      </c>
      <c r="AI205" s="42"/>
      <c r="AJ205" s="42"/>
      <c r="AK205" s="42"/>
      <c r="AL205" s="42"/>
      <c r="AM205" s="42"/>
      <c r="AN205" s="42"/>
      <c r="AO205" s="42"/>
      <c r="AP205" s="42"/>
      <c r="AQ205" s="42"/>
      <c r="AR205" s="44"/>
      <c r="AS205" s="40">
        <f t="shared" si="515"/>
        <v>192.22900000000001</v>
      </c>
      <c r="AT205" s="31">
        <f t="shared" si="516"/>
        <v>217</v>
      </c>
    </row>
    <row r="206" spans="1:46">
      <c r="A206" s="41">
        <v>7</v>
      </c>
      <c r="B206" s="15">
        <f t="shared" ref="B206:G206" si="526">B205</f>
        <v>23</v>
      </c>
      <c r="C206" s="15" t="str">
        <f t="shared" si="526"/>
        <v>28.03.2024</v>
      </c>
      <c r="D206" s="16" t="str">
        <f t="shared" si="526"/>
        <v>SFG-FRBNRG-BOR-78X63X10</v>
      </c>
      <c r="E206" s="16" t="str">
        <f t="shared" si="526"/>
        <v>Restonic Hotel Motel Bonnell Regular Border 78X63X10</v>
      </c>
      <c r="F206" s="16" t="str">
        <f t="shared" si="526"/>
        <v>SFG-FRBNRG-BOR-78X63X10</v>
      </c>
      <c r="G206" s="16" t="str">
        <f t="shared" si="526"/>
        <v>Restonic Hotel Motel Bonnell Regular Border 78X63X10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8" t="s">
        <v>18738</v>
      </c>
      <c r="R206" s="38" t="s">
        <v>34277</v>
      </c>
      <c r="S206" s="38" t="s">
        <v>192</v>
      </c>
      <c r="T206" s="39">
        <v>1.1599999999999999</v>
      </c>
      <c r="U206" s="16" t="s">
        <v>2292</v>
      </c>
      <c r="V206" s="16" t="s">
        <v>2276</v>
      </c>
      <c r="W206" s="16" t="s">
        <v>2295</v>
      </c>
      <c r="X206" s="29" t="str">
        <f t="shared" si="511"/>
        <v>78X63X10</v>
      </c>
      <c r="Y206" s="30" t="str">
        <f t="shared" si="512"/>
        <v>78</v>
      </c>
      <c r="Z206" s="30" t="str">
        <f t="shared" si="513"/>
        <v>63</v>
      </c>
      <c r="AA206" s="30" t="str">
        <f t="shared" si="514"/>
        <v>10</v>
      </c>
      <c r="AB206" s="19" t="str">
        <f t="shared" ref="AB206:AC206" si="527">AB205</f>
        <v>78</v>
      </c>
      <c r="AC206" s="19" t="str">
        <f t="shared" si="527"/>
        <v>63</v>
      </c>
      <c r="AF206" s="21">
        <f t="shared" si="519"/>
        <v>1.1599999999999999</v>
      </c>
      <c r="AG206" s="25">
        <f>VLOOKUP(Q206,'SFG-RM'!A:B,2,0)</f>
        <v>9.3094552894011979</v>
      </c>
      <c r="AH206" s="19">
        <f t="shared" si="506"/>
        <v>10.798968135705389</v>
      </c>
      <c r="AI206" s="42"/>
      <c r="AJ206" s="42"/>
      <c r="AK206" s="42"/>
      <c r="AL206" s="42"/>
      <c r="AM206" s="42"/>
      <c r="AN206" s="42"/>
      <c r="AO206" s="42"/>
      <c r="AP206" s="42"/>
      <c r="AQ206" s="42"/>
      <c r="AR206" s="44"/>
      <c r="AS206" s="40">
        <f t="shared" si="515"/>
        <v>192.22900000000001</v>
      </c>
      <c r="AT206" s="31">
        <f t="shared" si="516"/>
        <v>217</v>
      </c>
    </row>
    <row r="207" spans="1:46">
      <c r="A207" s="41">
        <v>8</v>
      </c>
      <c r="B207" s="15">
        <f t="shared" ref="B207:G207" si="528">B206</f>
        <v>23</v>
      </c>
      <c r="C207" s="15" t="str">
        <f t="shared" si="528"/>
        <v>28.03.2024</v>
      </c>
      <c r="D207" s="16" t="str">
        <f t="shared" si="528"/>
        <v>SFG-FRBNRG-BOR-78X63X10</v>
      </c>
      <c r="E207" s="16" t="str">
        <f t="shared" si="528"/>
        <v>Restonic Hotel Motel Bonnell Regular Border 78X63X10</v>
      </c>
      <c r="F207" s="16" t="str">
        <f t="shared" si="528"/>
        <v>SFG-FRBNRG-BOR-78X63X10</v>
      </c>
      <c r="G207" s="16" t="str">
        <f t="shared" si="528"/>
        <v>Restonic Hotel Motel Bonnell Regular Border 78X63X10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8" t="s">
        <v>1479</v>
      </c>
      <c r="R207" s="38" t="s">
        <v>1480</v>
      </c>
      <c r="S207" s="38" t="s">
        <v>165</v>
      </c>
      <c r="T207" s="39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11"/>
        <v>78X63X10</v>
      </c>
      <c r="Y207" s="30" t="str">
        <f t="shared" si="512"/>
        <v>78</v>
      </c>
      <c r="Z207" s="30" t="str">
        <f t="shared" si="513"/>
        <v>63</v>
      </c>
      <c r="AA207" s="30" t="str">
        <f t="shared" si="514"/>
        <v>10</v>
      </c>
      <c r="AB207" s="19" t="str">
        <f t="shared" ref="AB207:AC207" si="529">AB206</f>
        <v>78</v>
      </c>
      <c r="AC207" s="19" t="str">
        <f t="shared" si="529"/>
        <v>63</v>
      </c>
      <c r="AF207" s="21">
        <f t="shared" si="519"/>
        <v>2</v>
      </c>
      <c r="AG207">
        <f>VLOOKUP(Q207,'Rm-feb-24'!B:P,15,0)</f>
        <v>4.6721000000000004</v>
      </c>
      <c r="AH207" s="19">
        <f t="shared" si="506"/>
        <v>9.3442000000000007</v>
      </c>
      <c r="AI207" s="42"/>
      <c r="AJ207" s="42"/>
      <c r="AK207" s="42"/>
      <c r="AL207" s="42"/>
      <c r="AM207" s="42"/>
      <c r="AN207" s="42"/>
      <c r="AO207" s="42"/>
      <c r="AP207" s="42"/>
      <c r="AQ207" s="42"/>
      <c r="AR207" s="44"/>
      <c r="AS207" s="40">
        <f t="shared" si="515"/>
        <v>192.22900000000001</v>
      </c>
      <c r="AT207" s="31">
        <f t="shared" si="516"/>
        <v>217</v>
      </c>
    </row>
    <row r="209" spans="1:46">
      <c r="A209" s="41">
        <v>1</v>
      </c>
      <c r="B209" s="15">
        <v>24</v>
      </c>
      <c r="C209" s="15" t="s">
        <v>34276</v>
      </c>
      <c r="D209" s="16" t="s">
        <v>34326</v>
      </c>
      <c r="E209" s="16" t="s">
        <v>34327</v>
      </c>
      <c r="F209" s="16" t="str">
        <f>D209</f>
        <v>SFG-FRBNRG-BOR-78X69X10</v>
      </c>
      <c r="G209" s="16" t="str">
        <f>E209</f>
        <v>Restonic Hotel Motel Bonnell Regular Border 78X69X10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8" t="s">
        <v>1659</v>
      </c>
      <c r="R209" s="38" t="s">
        <v>1660</v>
      </c>
      <c r="S209" s="38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78X69X10</v>
      </c>
      <c r="Y209" s="30" t="str">
        <f>LEFT(X209,2)</f>
        <v>78</v>
      </c>
      <c r="Z209" s="30" t="str">
        <f>MID(X209,4,2)</f>
        <v>69</v>
      </c>
      <c r="AA209" s="30" t="str">
        <f>RIGHT(X209,2)</f>
        <v>10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30">AF209*AG209</f>
        <v>0.129439688</v>
      </c>
      <c r="AI209" s="42">
        <f>SUM(AH209:AH216)</f>
        <v>199.0900323565854</v>
      </c>
      <c r="AJ209" s="42">
        <f>ROUND(AI209,3)</f>
        <v>199.09</v>
      </c>
      <c r="AK209" s="42">
        <f>AJ209</f>
        <v>199.09</v>
      </c>
      <c r="AL209" s="42">
        <f>+AK209+AQ209</f>
        <v>223.72718841</v>
      </c>
      <c r="AM209" s="42">
        <f>+SUM(((AK209*3%*18%)))</f>
        <v>1.075086</v>
      </c>
      <c r="AN209" s="42">
        <f t="shared" ref="AN209" si="531">+SUM(((AK209*14.33%*53%)))</f>
        <v>15.120686410000003</v>
      </c>
      <c r="AO209" s="42">
        <f t="shared" ref="AO209" si="532">+SUM(((AK209*5.92%*53%)))</f>
        <v>6.2466478400000014</v>
      </c>
      <c r="AP209" s="42">
        <f t="shared" ref="AP209" si="533">+SUM(((AK209*2.08%*53%)))</f>
        <v>2.1947681600000002</v>
      </c>
      <c r="AQ209" s="42">
        <f>SUM(AM209:AP209)</f>
        <v>24.637188410000004</v>
      </c>
      <c r="AR209" s="43">
        <f>ROUNDUP(AL209,0)</f>
        <v>224</v>
      </c>
      <c r="AS209" s="40">
        <f>AK209</f>
        <v>199.09</v>
      </c>
      <c r="AT209" s="31">
        <f>AR209</f>
        <v>224</v>
      </c>
    </row>
    <row r="210" spans="1:46">
      <c r="A210" s="41">
        <v>2</v>
      </c>
      <c r="B210" s="15">
        <f t="shared" ref="B210:G210" si="534">B209</f>
        <v>24</v>
      </c>
      <c r="C210" s="15" t="str">
        <f t="shared" si="534"/>
        <v>28.03.2024</v>
      </c>
      <c r="D210" s="16" t="str">
        <f t="shared" si="534"/>
        <v>SFG-FRBNRG-BOR-78X69X10</v>
      </c>
      <c r="E210" s="16" t="str">
        <f t="shared" si="534"/>
        <v>Restonic Hotel Motel Bonnell Regular Border 78X69X10</v>
      </c>
      <c r="F210" s="16" t="str">
        <f t="shared" si="534"/>
        <v>SFG-FRBNRG-BOR-78X69X10</v>
      </c>
      <c r="G210" s="16" t="str">
        <f t="shared" si="534"/>
        <v>Restonic Hotel Motel Bonnell Regular Border 78X69X10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8" t="s">
        <v>698</v>
      </c>
      <c r="R210" s="38" t="s">
        <v>699</v>
      </c>
      <c r="S210" s="38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35">RIGHT(D210,8)</f>
        <v>78X69X10</v>
      </c>
      <c r="Y210" s="30" t="str">
        <f t="shared" ref="Y210:Y216" si="536">LEFT(X210,2)</f>
        <v>78</v>
      </c>
      <c r="Z210" s="30" t="str">
        <f t="shared" ref="Z210:Z216" si="537">MID(X210,4,2)</f>
        <v>69</v>
      </c>
      <c r="AA210" s="30" t="str">
        <f t="shared" ref="AA210:AA216" si="538">RIGHT(X210,2)</f>
        <v>10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30"/>
        <v>5.8000000000000003E-2</v>
      </c>
      <c r="AI210" s="42"/>
      <c r="AJ210" s="42"/>
      <c r="AK210" s="42"/>
      <c r="AL210" s="42"/>
      <c r="AM210" s="42"/>
      <c r="AN210" s="42"/>
      <c r="AO210" s="42"/>
      <c r="AP210" s="42"/>
      <c r="AQ210" s="42"/>
      <c r="AR210" s="44"/>
      <c r="AS210" s="40">
        <f t="shared" ref="AS210:AS216" si="539">AS209</f>
        <v>199.09</v>
      </c>
      <c r="AT210" s="31">
        <f t="shared" ref="AT210:AT216" si="540">AT209</f>
        <v>224</v>
      </c>
    </row>
    <row r="211" spans="1:46">
      <c r="A211" s="41">
        <v>3</v>
      </c>
      <c r="B211" s="15">
        <f t="shared" ref="B211:G211" si="541">B210</f>
        <v>24</v>
      </c>
      <c r="C211" s="15" t="str">
        <f t="shared" si="541"/>
        <v>28.03.2024</v>
      </c>
      <c r="D211" s="16" t="str">
        <f t="shared" si="541"/>
        <v>SFG-FRBNRG-BOR-78X69X10</v>
      </c>
      <c r="E211" s="16" t="str">
        <f t="shared" si="541"/>
        <v>Restonic Hotel Motel Bonnell Regular Border 78X69X10</v>
      </c>
      <c r="F211" s="16" t="str">
        <f t="shared" si="541"/>
        <v>SFG-FRBNRG-BOR-78X69X10</v>
      </c>
      <c r="G211" s="16" t="str">
        <f t="shared" si="541"/>
        <v>Restonic Hotel Motel Bonnell Regular Border 78X69X10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8" t="s">
        <v>18717</v>
      </c>
      <c r="R211" s="38" t="s">
        <v>34278</v>
      </c>
      <c r="S211" s="38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35"/>
        <v>78X69X10</v>
      </c>
      <c r="Y211" s="30" t="str">
        <f t="shared" si="536"/>
        <v>78</v>
      </c>
      <c r="Z211" s="30" t="str">
        <f t="shared" si="537"/>
        <v>69</v>
      </c>
      <c r="AA211" s="30" t="str">
        <f t="shared" si="538"/>
        <v>10</v>
      </c>
      <c r="AB211" s="19" t="str">
        <f t="shared" ref="AB211:AC211" si="542">AB210</f>
        <v>78</v>
      </c>
      <c r="AC211" s="19" t="str">
        <f t="shared" si="542"/>
        <v>69</v>
      </c>
      <c r="AD211" s="20">
        <f>ROUNDUP(((((AB211+AC211)*2)+3)*0.0254),3)</f>
        <v>7.5440000000000005</v>
      </c>
      <c r="AF211" s="21">
        <f t="shared" ref="AF211:AF216" si="543">T211</f>
        <v>7.5440000000000005</v>
      </c>
      <c r="AG211" s="25">
        <f>VLOOKUP(Q211,'SFG-RM'!A:B,2,0)</f>
        <v>22.495284269999999</v>
      </c>
      <c r="AH211" s="19">
        <f t="shared" si="530"/>
        <v>169.70442453288001</v>
      </c>
      <c r="AI211" s="42"/>
      <c r="AJ211" s="42"/>
      <c r="AK211" s="42"/>
      <c r="AL211" s="42"/>
      <c r="AM211" s="42"/>
      <c r="AN211" s="42"/>
      <c r="AO211" s="42"/>
      <c r="AP211" s="42"/>
      <c r="AQ211" s="42"/>
      <c r="AR211" s="44"/>
      <c r="AS211" s="40">
        <f t="shared" si="539"/>
        <v>199.09</v>
      </c>
      <c r="AT211" s="31">
        <f t="shared" si="540"/>
        <v>224</v>
      </c>
    </row>
    <row r="212" spans="1:46">
      <c r="A212" s="41">
        <v>4</v>
      </c>
      <c r="B212" s="15">
        <f t="shared" ref="B212:G212" si="544">B211</f>
        <v>24</v>
      </c>
      <c r="C212" s="15" t="str">
        <f t="shared" si="544"/>
        <v>28.03.2024</v>
      </c>
      <c r="D212" s="16" t="str">
        <f t="shared" si="544"/>
        <v>SFG-FRBNRG-BOR-78X69X10</v>
      </c>
      <c r="E212" s="16" t="str">
        <f t="shared" si="544"/>
        <v>Restonic Hotel Motel Bonnell Regular Border 78X69X10</v>
      </c>
      <c r="F212" s="16" t="str">
        <f t="shared" si="544"/>
        <v>SFG-FRBNRG-BOR-78X69X10</v>
      </c>
      <c r="G212" s="16" t="str">
        <f t="shared" si="544"/>
        <v>Restonic Hotel Motel Bonnell Regular Border 78X69X10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8" t="s">
        <v>1964</v>
      </c>
      <c r="R212" s="38" t="s">
        <v>1965</v>
      </c>
      <c r="S212" s="38" t="s">
        <v>25</v>
      </c>
      <c r="T212" s="39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35"/>
        <v>78X69X10</v>
      </c>
      <c r="Y212" s="30" t="str">
        <f t="shared" si="536"/>
        <v>78</v>
      </c>
      <c r="Z212" s="30" t="str">
        <f t="shared" si="537"/>
        <v>69</v>
      </c>
      <c r="AA212" s="30" t="str">
        <f t="shared" si="538"/>
        <v>10</v>
      </c>
      <c r="AB212" s="19" t="str">
        <f t="shared" ref="AB212:AC212" si="545">AB211</f>
        <v>78</v>
      </c>
      <c r="AC212" s="19" t="str">
        <f t="shared" si="545"/>
        <v>69</v>
      </c>
      <c r="AD212" s="20">
        <f>ROUNDUP(((((72+30)*2)+3)*0.0254),3)</f>
        <v>5.258</v>
      </c>
      <c r="AF212" s="21">
        <f t="shared" si="543"/>
        <v>1</v>
      </c>
      <c r="AG212">
        <f>VLOOKUP(Q212,'Rm-feb-24'!B:P,15,0)</f>
        <v>5.9957000000000003</v>
      </c>
      <c r="AH212" s="19">
        <f t="shared" si="530"/>
        <v>5.9957000000000003</v>
      </c>
      <c r="AI212" s="42"/>
      <c r="AJ212" s="42"/>
      <c r="AK212" s="42"/>
      <c r="AL212" s="42"/>
      <c r="AM212" s="42"/>
      <c r="AN212" s="42"/>
      <c r="AO212" s="42"/>
      <c r="AP212" s="42"/>
      <c r="AQ212" s="42"/>
      <c r="AR212" s="44"/>
      <c r="AS212" s="40">
        <f t="shared" si="539"/>
        <v>199.09</v>
      </c>
      <c r="AT212" s="31">
        <f t="shared" si="540"/>
        <v>224</v>
      </c>
    </row>
    <row r="213" spans="1:46">
      <c r="A213" s="41">
        <v>5</v>
      </c>
      <c r="B213" s="15">
        <f t="shared" ref="B213:G213" si="546">B212</f>
        <v>24</v>
      </c>
      <c r="C213" s="15" t="str">
        <f t="shared" si="546"/>
        <v>28.03.2024</v>
      </c>
      <c r="D213" s="16" t="str">
        <f t="shared" si="546"/>
        <v>SFG-FRBNRG-BOR-78X69X10</v>
      </c>
      <c r="E213" s="16" t="str">
        <f t="shared" si="546"/>
        <v>Restonic Hotel Motel Bonnell Regular Border 78X69X10</v>
      </c>
      <c r="F213" s="16" t="str">
        <f t="shared" si="546"/>
        <v>SFG-FRBNRG-BOR-78X69X10</v>
      </c>
      <c r="G213" s="16" t="str">
        <f t="shared" si="546"/>
        <v>Restonic Hotel Motel Bonnell Regular Border 78X69X10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8" t="s">
        <v>459</v>
      </c>
      <c r="R213" s="38" t="s">
        <v>460</v>
      </c>
      <c r="S213" s="38" t="s">
        <v>25</v>
      </c>
      <c r="T213" s="39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35"/>
        <v>78X69X10</v>
      </c>
      <c r="Y213" s="30" t="str">
        <f t="shared" si="536"/>
        <v>78</v>
      </c>
      <c r="Z213" s="30" t="str">
        <f t="shared" si="537"/>
        <v>69</v>
      </c>
      <c r="AA213" s="30" t="str">
        <f t="shared" si="538"/>
        <v>10</v>
      </c>
      <c r="AB213" s="19" t="str">
        <f t="shared" ref="AB213:AC213" si="547">AB212</f>
        <v>78</v>
      </c>
      <c r="AC213" s="19" t="str">
        <f t="shared" si="547"/>
        <v>69</v>
      </c>
      <c r="AF213" s="21">
        <f t="shared" si="543"/>
        <v>1</v>
      </c>
      <c r="AG213">
        <f>VLOOKUP(Q213,'Rm-feb-24'!B:P,15,0)</f>
        <v>1.3274999999999999</v>
      </c>
      <c r="AH213" s="19">
        <f t="shared" si="530"/>
        <v>1.3274999999999999</v>
      </c>
      <c r="AI213" s="42"/>
      <c r="AJ213" s="42"/>
      <c r="AK213" s="42"/>
      <c r="AL213" s="42"/>
      <c r="AM213" s="42"/>
      <c r="AN213" s="42"/>
      <c r="AO213" s="42"/>
      <c r="AP213" s="42"/>
      <c r="AQ213" s="42"/>
      <c r="AR213" s="44"/>
      <c r="AS213" s="40">
        <f t="shared" si="539"/>
        <v>199.09</v>
      </c>
      <c r="AT213" s="31">
        <f t="shared" si="540"/>
        <v>224</v>
      </c>
    </row>
    <row r="214" spans="1:46">
      <c r="A214" s="41">
        <v>6</v>
      </c>
      <c r="B214" s="15">
        <f t="shared" ref="B214:G214" si="548">B213</f>
        <v>24</v>
      </c>
      <c r="C214" s="15" t="str">
        <f t="shared" si="548"/>
        <v>28.03.2024</v>
      </c>
      <c r="D214" s="16" t="str">
        <f t="shared" si="548"/>
        <v>SFG-FRBNRG-BOR-78X69X10</v>
      </c>
      <c r="E214" s="16" t="str">
        <f t="shared" si="548"/>
        <v>Restonic Hotel Motel Bonnell Regular Border 78X69X10</v>
      </c>
      <c r="F214" s="16" t="str">
        <f t="shared" si="548"/>
        <v>SFG-FRBNRG-BOR-78X69X10</v>
      </c>
      <c r="G214" s="16" t="str">
        <f t="shared" si="548"/>
        <v>Restonic Hotel Motel Bonnell Regular Border 78X69X10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8" t="s">
        <v>2232</v>
      </c>
      <c r="R214" s="38" t="s">
        <v>2233</v>
      </c>
      <c r="S214" s="38" t="s">
        <v>25</v>
      </c>
      <c r="T214" s="39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35"/>
        <v>78X69X10</v>
      </c>
      <c r="Y214" s="30" t="str">
        <f t="shared" si="536"/>
        <v>78</v>
      </c>
      <c r="Z214" s="30" t="str">
        <f t="shared" si="537"/>
        <v>69</v>
      </c>
      <c r="AA214" s="30" t="str">
        <f t="shared" si="538"/>
        <v>10</v>
      </c>
      <c r="AB214" s="19" t="str">
        <f t="shared" ref="AB214:AC214" si="549">AB213</f>
        <v>78</v>
      </c>
      <c r="AC214" s="19" t="str">
        <f t="shared" si="549"/>
        <v>69</v>
      </c>
      <c r="AF214" s="21">
        <f t="shared" si="543"/>
        <v>1</v>
      </c>
      <c r="AG214">
        <f>VLOOKUP(Q214,'Rm-feb-24'!B:P,15,0)</f>
        <v>1.7318</v>
      </c>
      <c r="AH214" s="19">
        <f t="shared" si="530"/>
        <v>1.7318</v>
      </c>
      <c r="AI214" s="42"/>
      <c r="AJ214" s="42"/>
      <c r="AK214" s="42"/>
      <c r="AL214" s="42"/>
      <c r="AM214" s="42"/>
      <c r="AN214" s="42"/>
      <c r="AO214" s="42"/>
      <c r="AP214" s="42"/>
      <c r="AQ214" s="42"/>
      <c r="AR214" s="44"/>
      <c r="AS214" s="40">
        <f t="shared" si="539"/>
        <v>199.09</v>
      </c>
      <c r="AT214" s="31">
        <f t="shared" si="540"/>
        <v>224</v>
      </c>
    </row>
    <row r="215" spans="1:46">
      <c r="A215" s="41">
        <v>7</v>
      </c>
      <c r="B215" s="15">
        <f t="shared" ref="B215:G215" si="550">B214</f>
        <v>24</v>
      </c>
      <c r="C215" s="15" t="str">
        <f t="shared" si="550"/>
        <v>28.03.2024</v>
      </c>
      <c r="D215" s="16" t="str">
        <f t="shared" si="550"/>
        <v>SFG-FRBNRG-BOR-78X69X10</v>
      </c>
      <c r="E215" s="16" t="str">
        <f t="shared" si="550"/>
        <v>Restonic Hotel Motel Bonnell Regular Border 78X69X10</v>
      </c>
      <c r="F215" s="16" t="str">
        <f t="shared" si="550"/>
        <v>SFG-FRBNRG-BOR-78X69X10</v>
      </c>
      <c r="G215" s="16" t="str">
        <f t="shared" si="550"/>
        <v>Restonic Hotel Motel Bonnell Regular Border 78X69X10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8" t="s">
        <v>18738</v>
      </c>
      <c r="R215" s="38" t="s">
        <v>34277</v>
      </c>
      <c r="S215" s="38" t="s">
        <v>192</v>
      </c>
      <c r="T215" s="39">
        <v>1.1599999999999999</v>
      </c>
      <c r="U215" s="16" t="s">
        <v>2292</v>
      </c>
      <c r="V215" s="16" t="s">
        <v>2276</v>
      </c>
      <c r="W215" s="16" t="s">
        <v>2295</v>
      </c>
      <c r="X215" s="29" t="str">
        <f t="shared" si="535"/>
        <v>78X69X10</v>
      </c>
      <c r="Y215" s="30" t="str">
        <f t="shared" si="536"/>
        <v>78</v>
      </c>
      <c r="Z215" s="30" t="str">
        <f t="shared" si="537"/>
        <v>69</v>
      </c>
      <c r="AA215" s="30" t="str">
        <f t="shared" si="538"/>
        <v>10</v>
      </c>
      <c r="AB215" s="19" t="str">
        <f t="shared" ref="AB215:AC215" si="551">AB214</f>
        <v>78</v>
      </c>
      <c r="AC215" s="19" t="str">
        <f t="shared" si="551"/>
        <v>69</v>
      </c>
      <c r="AF215" s="21">
        <f t="shared" si="543"/>
        <v>1.1599999999999999</v>
      </c>
      <c r="AG215" s="25">
        <f>VLOOKUP(Q215,'SFG-RM'!A:B,2,0)</f>
        <v>9.3094552894011979</v>
      </c>
      <c r="AH215" s="19">
        <f t="shared" si="530"/>
        <v>10.798968135705389</v>
      </c>
      <c r="AI215" s="42"/>
      <c r="AJ215" s="42"/>
      <c r="AK215" s="42"/>
      <c r="AL215" s="42"/>
      <c r="AM215" s="42"/>
      <c r="AN215" s="42"/>
      <c r="AO215" s="42"/>
      <c r="AP215" s="42"/>
      <c r="AQ215" s="42"/>
      <c r="AR215" s="44"/>
      <c r="AS215" s="40">
        <f t="shared" si="539"/>
        <v>199.09</v>
      </c>
      <c r="AT215" s="31">
        <f t="shared" si="540"/>
        <v>224</v>
      </c>
    </row>
    <row r="216" spans="1:46">
      <c r="A216" s="41">
        <v>8</v>
      </c>
      <c r="B216" s="15">
        <f t="shared" ref="B216:G216" si="552">B215</f>
        <v>24</v>
      </c>
      <c r="C216" s="15" t="str">
        <f t="shared" si="552"/>
        <v>28.03.2024</v>
      </c>
      <c r="D216" s="16" t="str">
        <f t="shared" si="552"/>
        <v>SFG-FRBNRG-BOR-78X69X10</v>
      </c>
      <c r="E216" s="16" t="str">
        <f t="shared" si="552"/>
        <v>Restonic Hotel Motel Bonnell Regular Border 78X69X10</v>
      </c>
      <c r="F216" s="16" t="str">
        <f t="shared" si="552"/>
        <v>SFG-FRBNRG-BOR-78X69X10</v>
      </c>
      <c r="G216" s="16" t="str">
        <f t="shared" si="552"/>
        <v>Restonic Hotel Motel Bonnell Regular Border 78X69X10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8" t="s">
        <v>1479</v>
      </c>
      <c r="R216" s="38" t="s">
        <v>1480</v>
      </c>
      <c r="S216" s="38" t="s">
        <v>165</v>
      </c>
      <c r="T216" s="39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35"/>
        <v>78X69X10</v>
      </c>
      <c r="Y216" s="30" t="str">
        <f t="shared" si="536"/>
        <v>78</v>
      </c>
      <c r="Z216" s="30" t="str">
        <f t="shared" si="537"/>
        <v>69</v>
      </c>
      <c r="AA216" s="30" t="str">
        <f t="shared" si="538"/>
        <v>10</v>
      </c>
      <c r="AB216" s="19" t="str">
        <f t="shared" ref="AB216:AC216" si="553">AB215</f>
        <v>78</v>
      </c>
      <c r="AC216" s="19" t="str">
        <f t="shared" si="553"/>
        <v>69</v>
      </c>
      <c r="AF216" s="21">
        <f t="shared" si="543"/>
        <v>2</v>
      </c>
      <c r="AG216">
        <f>VLOOKUP(Q216,'Rm-feb-24'!B:P,15,0)</f>
        <v>4.6721000000000004</v>
      </c>
      <c r="AH216" s="19">
        <f t="shared" si="530"/>
        <v>9.3442000000000007</v>
      </c>
      <c r="AI216" s="42"/>
      <c r="AJ216" s="42"/>
      <c r="AK216" s="42"/>
      <c r="AL216" s="42"/>
      <c r="AM216" s="42"/>
      <c r="AN216" s="42"/>
      <c r="AO216" s="42"/>
      <c r="AP216" s="42"/>
      <c r="AQ216" s="42"/>
      <c r="AR216" s="44"/>
      <c r="AS216" s="40">
        <f t="shared" si="539"/>
        <v>199.09</v>
      </c>
      <c r="AT216" s="31">
        <f t="shared" si="540"/>
        <v>224</v>
      </c>
    </row>
    <row r="218" spans="1:46">
      <c r="A218" s="41">
        <v>1</v>
      </c>
      <c r="B218" s="15">
        <v>25</v>
      </c>
      <c r="C218" s="15" t="s">
        <v>34276</v>
      </c>
      <c r="D218" s="16" t="s">
        <v>34328</v>
      </c>
      <c r="E218" s="16" t="s">
        <v>34329</v>
      </c>
      <c r="F218" s="16" t="str">
        <f>D218</f>
        <v>SFG-FRBNRG-BOR-80X33X10</v>
      </c>
      <c r="G218" s="16" t="str">
        <f>E218</f>
        <v>Restonic Hotel Motel Bonnell Regular Border 80X33X10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8" t="s">
        <v>1659</v>
      </c>
      <c r="R218" s="38" t="s">
        <v>1660</v>
      </c>
      <c r="S218" s="38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80X33X10</v>
      </c>
      <c r="Y218" s="30" t="str">
        <f>LEFT(X218,2)</f>
        <v>80</v>
      </c>
      <c r="Z218" s="30" t="str">
        <f>MID(X218,4,2)</f>
        <v>33</v>
      </c>
      <c r="AA218" s="30" t="str">
        <f>RIGHT(X218,2)</f>
        <v>10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554">AF218*AG218</f>
        <v>0.129439688</v>
      </c>
      <c r="AI218" s="42">
        <f>SUM(AH218:AH225)</f>
        <v>160.24067642229539</v>
      </c>
      <c r="AJ218" s="42">
        <f>ROUND(AI218,3)</f>
        <v>160.24100000000001</v>
      </c>
      <c r="AK218" s="42">
        <f>AJ218</f>
        <v>160.24100000000001</v>
      </c>
      <c r="AL218" s="42">
        <f>+AK218+AQ218</f>
        <v>180.07066350900001</v>
      </c>
      <c r="AM218" s="42">
        <f>+SUM(((AK218*3%*18%)))</f>
        <v>0.86530140000000011</v>
      </c>
      <c r="AN218" s="42">
        <f t="shared" ref="AN218" si="555">+SUM(((AK218*14.33%*53%)))</f>
        <v>12.170143709000001</v>
      </c>
      <c r="AO218" s="42">
        <f t="shared" ref="AO218" si="556">+SUM(((AK218*5.92%*53%)))</f>
        <v>5.0277216160000018</v>
      </c>
      <c r="AP218" s="42">
        <f t="shared" ref="AP218" si="557">+SUM(((AK218*2.08%*53%)))</f>
        <v>1.7664967840000001</v>
      </c>
      <c r="AQ218" s="42">
        <f>SUM(AM218:AP218)</f>
        <v>19.829663509000003</v>
      </c>
      <c r="AR218" s="43">
        <f>ROUNDUP(AL218,0)</f>
        <v>181</v>
      </c>
      <c r="AS218" s="40">
        <f>AK218</f>
        <v>160.24100000000001</v>
      </c>
      <c r="AT218" s="31">
        <f>AR218</f>
        <v>181</v>
      </c>
    </row>
    <row r="219" spans="1:46">
      <c r="A219" s="41">
        <v>2</v>
      </c>
      <c r="B219" s="15">
        <f t="shared" ref="B219:G219" si="558">B218</f>
        <v>25</v>
      </c>
      <c r="C219" s="15" t="str">
        <f t="shared" si="558"/>
        <v>28.03.2024</v>
      </c>
      <c r="D219" s="16" t="str">
        <f t="shared" si="558"/>
        <v>SFG-FRBNRG-BOR-80X33X10</v>
      </c>
      <c r="E219" s="16" t="str">
        <f t="shared" si="558"/>
        <v>Restonic Hotel Motel Bonnell Regular Border 80X33X10</v>
      </c>
      <c r="F219" s="16" t="str">
        <f t="shared" si="558"/>
        <v>SFG-FRBNRG-BOR-80X33X10</v>
      </c>
      <c r="G219" s="16" t="str">
        <f t="shared" si="558"/>
        <v>Restonic Hotel Motel Bonnell Regular Border 80X33X10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8" t="s">
        <v>698</v>
      </c>
      <c r="R219" s="38" t="s">
        <v>699</v>
      </c>
      <c r="S219" s="38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559">RIGHT(D219,8)</f>
        <v>80X33X10</v>
      </c>
      <c r="Y219" s="30" t="str">
        <f t="shared" ref="Y219:Y225" si="560">LEFT(X219,2)</f>
        <v>80</v>
      </c>
      <c r="Z219" s="30" t="str">
        <f t="shared" ref="Z219:Z225" si="561">MID(X219,4,2)</f>
        <v>33</v>
      </c>
      <c r="AA219" s="30" t="str">
        <f t="shared" ref="AA219:AA225" si="562">RIGHT(X219,2)</f>
        <v>10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554"/>
        <v>5.8000000000000003E-2</v>
      </c>
      <c r="AI219" s="42"/>
      <c r="AJ219" s="42"/>
      <c r="AK219" s="42"/>
      <c r="AL219" s="42"/>
      <c r="AM219" s="42"/>
      <c r="AN219" s="42"/>
      <c r="AO219" s="42"/>
      <c r="AP219" s="42"/>
      <c r="AQ219" s="42"/>
      <c r="AR219" s="44"/>
      <c r="AS219" s="40">
        <f t="shared" ref="AS219:AS225" si="563">AS218</f>
        <v>160.24100000000001</v>
      </c>
      <c r="AT219" s="31">
        <f t="shared" ref="AT219:AT225" si="564">AT218</f>
        <v>181</v>
      </c>
    </row>
    <row r="220" spans="1:46">
      <c r="A220" s="41">
        <v>3</v>
      </c>
      <c r="B220" s="15">
        <f t="shared" ref="B220:G220" si="565">B219</f>
        <v>25</v>
      </c>
      <c r="C220" s="15" t="str">
        <f t="shared" si="565"/>
        <v>28.03.2024</v>
      </c>
      <c r="D220" s="16" t="str">
        <f t="shared" si="565"/>
        <v>SFG-FRBNRG-BOR-80X33X10</v>
      </c>
      <c r="E220" s="16" t="str">
        <f t="shared" si="565"/>
        <v>Restonic Hotel Motel Bonnell Regular Border 80X33X10</v>
      </c>
      <c r="F220" s="16" t="str">
        <f t="shared" si="565"/>
        <v>SFG-FRBNRG-BOR-80X33X10</v>
      </c>
      <c r="G220" s="16" t="str">
        <f t="shared" si="565"/>
        <v>Restonic Hotel Motel Bonnell Regular Border 80X33X10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8" t="s">
        <v>18717</v>
      </c>
      <c r="R220" s="38" t="s">
        <v>34278</v>
      </c>
      <c r="S220" s="38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559"/>
        <v>80X33X10</v>
      </c>
      <c r="Y220" s="30" t="str">
        <f t="shared" si="560"/>
        <v>80</v>
      </c>
      <c r="Z220" s="30" t="str">
        <f t="shared" si="561"/>
        <v>33</v>
      </c>
      <c r="AA220" s="30" t="str">
        <f t="shared" si="562"/>
        <v>10</v>
      </c>
      <c r="AB220" s="19" t="str">
        <f t="shared" ref="AB220:AC220" si="566">AB219</f>
        <v>80</v>
      </c>
      <c r="AC220" s="19" t="str">
        <f t="shared" si="566"/>
        <v>33</v>
      </c>
      <c r="AD220" s="20">
        <f>ROUNDUP(((((AB220+AC220)*2)+3)*0.0254),3)</f>
        <v>5.8170000000000002</v>
      </c>
      <c r="AF220" s="21">
        <f t="shared" ref="AF220:AF225" si="567">T220</f>
        <v>5.8170000000000002</v>
      </c>
      <c r="AG220" s="25">
        <f>VLOOKUP(Q220,'SFG-RM'!A:B,2,0)</f>
        <v>22.495284269999999</v>
      </c>
      <c r="AH220" s="19">
        <f t="shared" si="554"/>
        <v>130.85506859859001</v>
      </c>
      <c r="AI220" s="42"/>
      <c r="AJ220" s="42"/>
      <c r="AK220" s="42"/>
      <c r="AL220" s="42"/>
      <c r="AM220" s="42"/>
      <c r="AN220" s="42"/>
      <c r="AO220" s="42"/>
      <c r="AP220" s="42"/>
      <c r="AQ220" s="42"/>
      <c r="AR220" s="44"/>
      <c r="AS220" s="40">
        <f t="shared" si="563"/>
        <v>160.24100000000001</v>
      </c>
      <c r="AT220" s="31">
        <f t="shared" si="564"/>
        <v>181</v>
      </c>
    </row>
    <row r="221" spans="1:46">
      <c r="A221" s="41">
        <v>4</v>
      </c>
      <c r="B221" s="15">
        <f t="shared" ref="B221:G221" si="568">B220</f>
        <v>25</v>
      </c>
      <c r="C221" s="15" t="str">
        <f t="shared" si="568"/>
        <v>28.03.2024</v>
      </c>
      <c r="D221" s="16" t="str">
        <f t="shared" si="568"/>
        <v>SFG-FRBNRG-BOR-80X33X10</v>
      </c>
      <c r="E221" s="16" t="str">
        <f t="shared" si="568"/>
        <v>Restonic Hotel Motel Bonnell Regular Border 80X33X10</v>
      </c>
      <c r="F221" s="16" t="str">
        <f t="shared" si="568"/>
        <v>SFG-FRBNRG-BOR-80X33X10</v>
      </c>
      <c r="G221" s="16" t="str">
        <f t="shared" si="568"/>
        <v>Restonic Hotel Motel Bonnell Regular Border 80X33X10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8" t="s">
        <v>1964</v>
      </c>
      <c r="R221" s="38" t="s">
        <v>1965</v>
      </c>
      <c r="S221" s="38" t="s">
        <v>25</v>
      </c>
      <c r="T221" s="39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559"/>
        <v>80X33X10</v>
      </c>
      <c r="Y221" s="30" t="str">
        <f t="shared" si="560"/>
        <v>80</v>
      </c>
      <c r="Z221" s="30" t="str">
        <f t="shared" si="561"/>
        <v>33</v>
      </c>
      <c r="AA221" s="30" t="str">
        <f t="shared" si="562"/>
        <v>10</v>
      </c>
      <c r="AB221" s="19" t="str">
        <f t="shared" ref="AB221:AC221" si="569">AB220</f>
        <v>80</v>
      </c>
      <c r="AC221" s="19" t="str">
        <f t="shared" si="569"/>
        <v>33</v>
      </c>
      <c r="AD221" s="20">
        <f>ROUNDUP(((((72+30)*2)+3)*0.0254),3)</f>
        <v>5.258</v>
      </c>
      <c r="AF221" s="21">
        <f t="shared" si="567"/>
        <v>1</v>
      </c>
      <c r="AG221">
        <f>VLOOKUP(Q221,'Rm-feb-24'!B:P,15,0)</f>
        <v>5.9957000000000003</v>
      </c>
      <c r="AH221" s="19">
        <f t="shared" si="554"/>
        <v>5.9957000000000003</v>
      </c>
      <c r="AI221" s="42"/>
      <c r="AJ221" s="42"/>
      <c r="AK221" s="42"/>
      <c r="AL221" s="42"/>
      <c r="AM221" s="42"/>
      <c r="AN221" s="42"/>
      <c r="AO221" s="42"/>
      <c r="AP221" s="42"/>
      <c r="AQ221" s="42"/>
      <c r="AR221" s="44"/>
      <c r="AS221" s="40">
        <f t="shared" si="563"/>
        <v>160.24100000000001</v>
      </c>
      <c r="AT221" s="31">
        <f t="shared" si="564"/>
        <v>181</v>
      </c>
    </row>
    <row r="222" spans="1:46">
      <c r="A222" s="41">
        <v>5</v>
      </c>
      <c r="B222" s="15">
        <f t="shared" ref="B222:G222" si="570">B221</f>
        <v>25</v>
      </c>
      <c r="C222" s="15" t="str">
        <f t="shared" si="570"/>
        <v>28.03.2024</v>
      </c>
      <c r="D222" s="16" t="str">
        <f t="shared" si="570"/>
        <v>SFG-FRBNRG-BOR-80X33X10</v>
      </c>
      <c r="E222" s="16" t="str">
        <f t="shared" si="570"/>
        <v>Restonic Hotel Motel Bonnell Regular Border 80X33X10</v>
      </c>
      <c r="F222" s="16" t="str">
        <f t="shared" si="570"/>
        <v>SFG-FRBNRG-BOR-80X33X10</v>
      </c>
      <c r="G222" s="16" t="str">
        <f t="shared" si="570"/>
        <v>Restonic Hotel Motel Bonnell Regular Border 80X33X10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8" t="s">
        <v>459</v>
      </c>
      <c r="R222" s="38" t="s">
        <v>460</v>
      </c>
      <c r="S222" s="38" t="s">
        <v>25</v>
      </c>
      <c r="T222" s="39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559"/>
        <v>80X33X10</v>
      </c>
      <c r="Y222" s="30" t="str">
        <f t="shared" si="560"/>
        <v>80</v>
      </c>
      <c r="Z222" s="30" t="str">
        <f t="shared" si="561"/>
        <v>33</v>
      </c>
      <c r="AA222" s="30" t="str">
        <f t="shared" si="562"/>
        <v>10</v>
      </c>
      <c r="AB222" s="19" t="str">
        <f t="shared" ref="AB222:AC222" si="571">AB221</f>
        <v>80</v>
      </c>
      <c r="AC222" s="19" t="str">
        <f t="shared" si="571"/>
        <v>33</v>
      </c>
      <c r="AF222" s="21">
        <f t="shared" si="567"/>
        <v>1</v>
      </c>
      <c r="AG222">
        <f>VLOOKUP(Q222,'Rm-feb-24'!B:P,15,0)</f>
        <v>1.3274999999999999</v>
      </c>
      <c r="AH222" s="19">
        <f t="shared" si="554"/>
        <v>1.3274999999999999</v>
      </c>
      <c r="AI222" s="42"/>
      <c r="AJ222" s="42"/>
      <c r="AK222" s="42"/>
      <c r="AL222" s="42"/>
      <c r="AM222" s="42"/>
      <c r="AN222" s="42"/>
      <c r="AO222" s="42"/>
      <c r="AP222" s="42"/>
      <c r="AQ222" s="42"/>
      <c r="AR222" s="44"/>
      <c r="AS222" s="40">
        <f t="shared" si="563"/>
        <v>160.24100000000001</v>
      </c>
      <c r="AT222" s="31">
        <f t="shared" si="564"/>
        <v>181</v>
      </c>
    </row>
    <row r="223" spans="1:46">
      <c r="A223" s="41">
        <v>6</v>
      </c>
      <c r="B223" s="15">
        <f t="shared" ref="B223:G223" si="572">B222</f>
        <v>25</v>
      </c>
      <c r="C223" s="15" t="str">
        <f t="shared" si="572"/>
        <v>28.03.2024</v>
      </c>
      <c r="D223" s="16" t="str">
        <f t="shared" si="572"/>
        <v>SFG-FRBNRG-BOR-80X33X10</v>
      </c>
      <c r="E223" s="16" t="str">
        <f t="shared" si="572"/>
        <v>Restonic Hotel Motel Bonnell Regular Border 80X33X10</v>
      </c>
      <c r="F223" s="16" t="str">
        <f t="shared" si="572"/>
        <v>SFG-FRBNRG-BOR-80X33X10</v>
      </c>
      <c r="G223" s="16" t="str">
        <f t="shared" si="572"/>
        <v>Restonic Hotel Motel Bonnell Regular Border 80X33X10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8" t="s">
        <v>2232</v>
      </c>
      <c r="R223" s="38" t="s">
        <v>2233</v>
      </c>
      <c r="S223" s="38" t="s">
        <v>25</v>
      </c>
      <c r="T223" s="39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559"/>
        <v>80X33X10</v>
      </c>
      <c r="Y223" s="30" t="str">
        <f t="shared" si="560"/>
        <v>80</v>
      </c>
      <c r="Z223" s="30" t="str">
        <f t="shared" si="561"/>
        <v>33</v>
      </c>
      <c r="AA223" s="30" t="str">
        <f t="shared" si="562"/>
        <v>10</v>
      </c>
      <c r="AB223" s="19" t="str">
        <f t="shared" ref="AB223:AC223" si="573">AB222</f>
        <v>80</v>
      </c>
      <c r="AC223" s="19" t="str">
        <f t="shared" si="573"/>
        <v>33</v>
      </c>
      <c r="AF223" s="21">
        <f t="shared" si="567"/>
        <v>1</v>
      </c>
      <c r="AG223">
        <f>VLOOKUP(Q223,'Rm-feb-24'!B:P,15,0)</f>
        <v>1.7318</v>
      </c>
      <c r="AH223" s="19">
        <f t="shared" si="554"/>
        <v>1.7318</v>
      </c>
      <c r="AI223" s="42"/>
      <c r="AJ223" s="42"/>
      <c r="AK223" s="42"/>
      <c r="AL223" s="42"/>
      <c r="AM223" s="42"/>
      <c r="AN223" s="42"/>
      <c r="AO223" s="42"/>
      <c r="AP223" s="42"/>
      <c r="AQ223" s="42"/>
      <c r="AR223" s="44"/>
      <c r="AS223" s="40">
        <f t="shared" si="563"/>
        <v>160.24100000000001</v>
      </c>
      <c r="AT223" s="31">
        <f t="shared" si="564"/>
        <v>181</v>
      </c>
    </row>
    <row r="224" spans="1:46">
      <c r="A224" s="41">
        <v>7</v>
      </c>
      <c r="B224" s="15">
        <f t="shared" ref="B224:G224" si="574">B223</f>
        <v>25</v>
      </c>
      <c r="C224" s="15" t="str">
        <f t="shared" si="574"/>
        <v>28.03.2024</v>
      </c>
      <c r="D224" s="16" t="str">
        <f t="shared" si="574"/>
        <v>SFG-FRBNRG-BOR-80X33X10</v>
      </c>
      <c r="E224" s="16" t="str">
        <f t="shared" si="574"/>
        <v>Restonic Hotel Motel Bonnell Regular Border 80X33X10</v>
      </c>
      <c r="F224" s="16" t="str">
        <f t="shared" si="574"/>
        <v>SFG-FRBNRG-BOR-80X33X10</v>
      </c>
      <c r="G224" s="16" t="str">
        <f t="shared" si="574"/>
        <v>Restonic Hotel Motel Bonnell Regular Border 80X33X10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8" t="s">
        <v>18738</v>
      </c>
      <c r="R224" s="38" t="s">
        <v>34277</v>
      </c>
      <c r="S224" s="38" t="s">
        <v>192</v>
      </c>
      <c r="T224" s="39">
        <v>1.1599999999999999</v>
      </c>
      <c r="U224" s="16" t="s">
        <v>2292</v>
      </c>
      <c r="V224" s="16" t="s">
        <v>2276</v>
      </c>
      <c r="W224" s="16" t="s">
        <v>2295</v>
      </c>
      <c r="X224" s="29" t="str">
        <f t="shared" si="559"/>
        <v>80X33X10</v>
      </c>
      <c r="Y224" s="30" t="str">
        <f t="shared" si="560"/>
        <v>80</v>
      </c>
      <c r="Z224" s="30" t="str">
        <f t="shared" si="561"/>
        <v>33</v>
      </c>
      <c r="AA224" s="30" t="str">
        <f t="shared" si="562"/>
        <v>10</v>
      </c>
      <c r="AB224" s="19" t="str">
        <f t="shared" ref="AB224:AC224" si="575">AB223</f>
        <v>80</v>
      </c>
      <c r="AC224" s="19" t="str">
        <f t="shared" si="575"/>
        <v>33</v>
      </c>
      <c r="AF224" s="21">
        <f t="shared" si="567"/>
        <v>1.1599999999999999</v>
      </c>
      <c r="AG224" s="25">
        <f>VLOOKUP(Q224,'SFG-RM'!A:B,2,0)</f>
        <v>9.3094552894011979</v>
      </c>
      <c r="AH224" s="19">
        <f t="shared" si="554"/>
        <v>10.798968135705389</v>
      </c>
      <c r="AI224" s="42"/>
      <c r="AJ224" s="42"/>
      <c r="AK224" s="42"/>
      <c r="AL224" s="42"/>
      <c r="AM224" s="42"/>
      <c r="AN224" s="42"/>
      <c r="AO224" s="42"/>
      <c r="AP224" s="42"/>
      <c r="AQ224" s="42"/>
      <c r="AR224" s="44"/>
      <c r="AS224" s="40">
        <f t="shared" si="563"/>
        <v>160.24100000000001</v>
      </c>
      <c r="AT224" s="31">
        <f t="shared" si="564"/>
        <v>181</v>
      </c>
    </row>
    <row r="225" spans="1:46">
      <c r="A225" s="41">
        <v>8</v>
      </c>
      <c r="B225" s="15">
        <f t="shared" ref="B225:G225" si="576">B224</f>
        <v>25</v>
      </c>
      <c r="C225" s="15" t="str">
        <f t="shared" si="576"/>
        <v>28.03.2024</v>
      </c>
      <c r="D225" s="16" t="str">
        <f t="shared" si="576"/>
        <v>SFG-FRBNRG-BOR-80X33X10</v>
      </c>
      <c r="E225" s="16" t="str">
        <f t="shared" si="576"/>
        <v>Restonic Hotel Motel Bonnell Regular Border 80X33X10</v>
      </c>
      <c r="F225" s="16" t="str">
        <f t="shared" si="576"/>
        <v>SFG-FRBNRG-BOR-80X33X10</v>
      </c>
      <c r="G225" s="16" t="str">
        <f t="shared" si="576"/>
        <v>Restonic Hotel Motel Bonnell Regular Border 80X33X10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8" t="s">
        <v>1479</v>
      </c>
      <c r="R225" s="38" t="s">
        <v>1480</v>
      </c>
      <c r="S225" s="38" t="s">
        <v>165</v>
      </c>
      <c r="T225" s="39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559"/>
        <v>80X33X10</v>
      </c>
      <c r="Y225" s="30" t="str">
        <f t="shared" si="560"/>
        <v>80</v>
      </c>
      <c r="Z225" s="30" t="str">
        <f t="shared" si="561"/>
        <v>33</v>
      </c>
      <c r="AA225" s="30" t="str">
        <f t="shared" si="562"/>
        <v>10</v>
      </c>
      <c r="AB225" s="19" t="str">
        <f t="shared" ref="AB225:AC225" si="577">AB224</f>
        <v>80</v>
      </c>
      <c r="AC225" s="19" t="str">
        <f t="shared" si="577"/>
        <v>33</v>
      </c>
      <c r="AF225" s="21">
        <f t="shared" si="567"/>
        <v>2</v>
      </c>
      <c r="AG225">
        <f>VLOOKUP(Q225,'Rm-feb-24'!B:P,15,0)</f>
        <v>4.6721000000000004</v>
      </c>
      <c r="AH225" s="19">
        <f t="shared" si="554"/>
        <v>9.3442000000000007</v>
      </c>
      <c r="AI225" s="42"/>
      <c r="AJ225" s="42"/>
      <c r="AK225" s="42"/>
      <c r="AL225" s="42"/>
      <c r="AM225" s="42"/>
      <c r="AN225" s="42"/>
      <c r="AO225" s="42"/>
      <c r="AP225" s="42"/>
      <c r="AQ225" s="42"/>
      <c r="AR225" s="44"/>
      <c r="AS225" s="40">
        <f t="shared" si="563"/>
        <v>160.24100000000001</v>
      </c>
      <c r="AT225" s="31">
        <f t="shared" si="564"/>
        <v>181</v>
      </c>
    </row>
    <row r="227" spans="1:46">
      <c r="A227" s="41">
        <v>1</v>
      </c>
      <c r="B227" s="15">
        <v>26</v>
      </c>
      <c r="C227" s="15" t="s">
        <v>34276</v>
      </c>
      <c r="D227" s="16" t="s">
        <v>34330</v>
      </c>
      <c r="E227" s="16" t="s">
        <v>34331</v>
      </c>
      <c r="F227" s="16" t="str">
        <f>D227</f>
        <v>SFG-FRBNRG-BOR-80X39X10</v>
      </c>
      <c r="G227" s="16" t="str">
        <f>E227</f>
        <v>Restonic Hotel Motel Bonnell Regular Border 80X39X10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8" t="s">
        <v>1659</v>
      </c>
      <c r="R227" s="38" t="s">
        <v>1660</v>
      </c>
      <c r="S227" s="38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80X39X10</v>
      </c>
      <c r="Y227" s="30" t="str">
        <f>LEFT(X227,2)</f>
        <v>80</v>
      </c>
      <c r="Z227" s="30" t="str">
        <f>MID(X227,4,2)</f>
        <v>39</v>
      </c>
      <c r="AA227" s="30" t="str">
        <f>RIGHT(X227,2)</f>
        <v>10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578">AF227*AG227</f>
        <v>0.129439688</v>
      </c>
      <c r="AI227" s="42">
        <f>SUM(AH227:AH234)</f>
        <v>167.10173812464541</v>
      </c>
      <c r="AJ227" s="42">
        <f>ROUND(AI227,3)</f>
        <v>167.102</v>
      </c>
      <c r="AK227" s="42">
        <f>AJ227</f>
        <v>167.102</v>
      </c>
      <c r="AL227" s="42">
        <f>+AK227+AQ227</f>
        <v>187.78070539800001</v>
      </c>
      <c r="AM227" s="42">
        <f>+SUM(((AK227*3%*18%)))</f>
        <v>0.90235080000000001</v>
      </c>
      <c r="AN227" s="42">
        <f t="shared" ref="AN227" si="579">+SUM(((AK227*14.33%*53%)))</f>
        <v>12.691229798</v>
      </c>
      <c r="AO227" s="42">
        <f t="shared" ref="AO227" si="580">+SUM(((AK227*5.92%*53%)))</f>
        <v>5.2429923520000008</v>
      </c>
      <c r="AP227" s="42">
        <f t="shared" ref="AP227" si="581">+SUM(((AK227*2.08%*53%)))</f>
        <v>1.8421324480000001</v>
      </c>
      <c r="AQ227" s="42">
        <f>SUM(AM227:AP227)</f>
        <v>20.678705398000002</v>
      </c>
      <c r="AR227" s="43">
        <f>ROUNDUP(AL227,0)</f>
        <v>188</v>
      </c>
      <c r="AS227" s="40">
        <f>AK227</f>
        <v>167.102</v>
      </c>
      <c r="AT227" s="31">
        <f>AR227</f>
        <v>188</v>
      </c>
    </row>
    <row r="228" spans="1:46">
      <c r="A228" s="41">
        <v>2</v>
      </c>
      <c r="B228" s="15">
        <f t="shared" ref="B228:G228" si="582">B227</f>
        <v>26</v>
      </c>
      <c r="C228" s="15" t="str">
        <f t="shared" si="582"/>
        <v>28.03.2024</v>
      </c>
      <c r="D228" s="16" t="str">
        <f t="shared" si="582"/>
        <v>SFG-FRBNRG-BOR-80X39X10</v>
      </c>
      <c r="E228" s="16" t="str">
        <f t="shared" si="582"/>
        <v>Restonic Hotel Motel Bonnell Regular Border 80X39X10</v>
      </c>
      <c r="F228" s="16" t="str">
        <f t="shared" si="582"/>
        <v>SFG-FRBNRG-BOR-80X39X10</v>
      </c>
      <c r="G228" s="16" t="str">
        <f t="shared" si="582"/>
        <v>Restonic Hotel Motel Bonnell Regular Border 80X39X10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8" t="s">
        <v>698</v>
      </c>
      <c r="R228" s="38" t="s">
        <v>699</v>
      </c>
      <c r="S228" s="38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583">RIGHT(D228,8)</f>
        <v>80X39X10</v>
      </c>
      <c r="Y228" s="30" t="str">
        <f t="shared" ref="Y228:Y234" si="584">LEFT(X228,2)</f>
        <v>80</v>
      </c>
      <c r="Z228" s="30" t="str">
        <f t="shared" ref="Z228:Z234" si="585">MID(X228,4,2)</f>
        <v>39</v>
      </c>
      <c r="AA228" s="30" t="str">
        <f t="shared" ref="AA228:AA234" si="586">RIGHT(X228,2)</f>
        <v>10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578"/>
        <v>5.8000000000000003E-2</v>
      </c>
      <c r="AI228" s="42"/>
      <c r="AJ228" s="42"/>
      <c r="AK228" s="42"/>
      <c r="AL228" s="42"/>
      <c r="AM228" s="42"/>
      <c r="AN228" s="42"/>
      <c r="AO228" s="42"/>
      <c r="AP228" s="42"/>
      <c r="AQ228" s="42"/>
      <c r="AR228" s="44"/>
      <c r="AS228" s="40">
        <f t="shared" ref="AS228:AS234" si="587">AS227</f>
        <v>167.102</v>
      </c>
      <c r="AT228" s="31">
        <f t="shared" ref="AT228:AT234" si="588">AT227</f>
        <v>188</v>
      </c>
    </row>
    <row r="229" spans="1:46">
      <c r="A229" s="41">
        <v>3</v>
      </c>
      <c r="B229" s="15">
        <f t="shared" ref="B229:G229" si="589">B228</f>
        <v>26</v>
      </c>
      <c r="C229" s="15" t="str">
        <f t="shared" si="589"/>
        <v>28.03.2024</v>
      </c>
      <c r="D229" s="16" t="str">
        <f t="shared" si="589"/>
        <v>SFG-FRBNRG-BOR-80X39X10</v>
      </c>
      <c r="E229" s="16" t="str">
        <f t="shared" si="589"/>
        <v>Restonic Hotel Motel Bonnell Regular Border 80X39X10</v>
      </c>
      <c r="F229" s="16" t="str">
        <f t="shared" si="589"/>
        <v>SFG-FRBNRG-BOR-80X39X10</v>
      </c>
      <c r="G229" s="16" t="str">
        <f t="shared" si="589"/>
        <v>Restonic Hotel Motel Bonnell Regular Border 80X39X10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8" t="s">
        <v>18717</v>
      </c>
      <c r="R229" s="38" t="s">
        <v>34278</v>
      </c>
      <c r="S229" s="38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583"/>
        <v>80X39X10</v>
      </c>
      <c r="Y229" s="30" t="str">
        <f t="shared" si="584"/>
        <v>80</v>
      </c>
      <c r="Z229" s="30" t="str">
        <f t="shared" si="585"/>
        <v>39</v>
      </c>
      <c r="AA229" s="30" t="str">
        <f t="shared" si="586"/>
        <v>10</v>
      </c>
      <c r="AB229" s="19" t="str">
        <f t="shared" ref="AB229:AC229" si="590">AB228</f>
        <v>80</v>
      </c>
      <c r="AC229" s="19" t="str">
        <f t="shared" si="590"/>
        <v>39</v>
      </c>
      <c r="AD229" s="20">
        <f>ROUNDUP(((((AB229+AC229)*2)+3)*0.0254),3)</f>
        <v>6.1220000000000008</v>
      </c>
      <c r="AF229" s="21">
        <f t="shared" ref="AF229:AF234" si="591">T229</f>
        <v>6.1220000000000008</v>
      </c>
      <c r="AG229" s="25">
        <f>VLOOKUP(Q229,'SFG-RM'!A:B,2,0)</f>
        <v>22.495284269999999</v>
      </c>
      <c r="AH229" s="19">
        <f t="shared" si="578"/>
        <v>137.71613030094002</v>
      </c>
      <c r="AI229" s="42"/>
      <c r="AJ229" s="42"/>
      <c r="AK229" s="42"/>
      <c r="AL229" s="42"/>
      <c r="AM229" s="42"/>
      <c r="AN229" s="42"/>
      <c r="AO229" s="42"/>
      <c r="AP229" s="42"/>
      <c r="AQ229" s="42"/>
      <c r="AR229" s="44"/>
      <c r="AS229" s="40">
        <f t="shared" si="587"/>
        <v>167.102</v>
      </c>
      <c r="AT229" s="31">
        <f t="shared" si="588"/>
        <v>188</v>
      </c>
    </row>
    <row r="230" spans="1:46">
      <c r="A230" s="41">
        <v>4</v>
      </c>
      <c r="B230" s="15">
        <f t="shared" ref="B230:G230" si="592">B229</f>
        <v>26</v>
      </c>
      <c r="C230" s="15" t="str">
        <f t="shared" si="592"/>
        <v>28.03.2024</v>
      </c>
      <c r="D230" s="16" t="str">
        <f t="shared" si="592"/>
        <v>SFG-FRBNRG-BOR-80X39X10</v>
      </c>
      <c r="E230" s="16" t="str">
        <f t="shared" si="592"/>
        <v>Restonic Hotel Motel Bonnell Regular Border 80X39X10</v>
      </c>
      <c r="F230" s="16" t="str">
        <f t="shared" si="592"/>
        <v>SFG-FRBNRG-BOR-80X39X10</v>
      </c>
      <c r="G230" s="16" t="str">
        <f t="shared" si="592"/>
        <v>Restonic Hotel Motel Bonnell Regular Border 80X39X10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8" t="s">
        <v>1964</v>
      </c>
      <c r="R230" s="38" t="s">
        <v>1965</v>
      </c>
      <c r="S230" s="38" t="s">
        <v>25</v>
      </c>
      <c r="T230" s="39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583"/>
        <v>80X39X10</v>
      </c>
      <c r="Y230" s="30" t="str">
        <f t="shared" si="584"/>
        <v>80</v>
      </c>
      <c r="Z230" s="30" t="str">
        <f t="shared" si="585"/>
        <v>39</v>
      </c>
      <c r="AA230" s="30" t="str">
        <f t="shared" si="586"/>
        <v>10</v>
      </c>
      <c r="AB230" s="19" t="str">
        <f t="shared" ref="AB230:AC230" si="593">AB229</f>
        <v>80</v>
      </c>
      <c r="AC230" s="19" t="str">
        <f t="shared" si="593"/>
        <v>39</v>
      </c>
      <c r="AD230" s="20">
        <f>ROUNDUP(((((72+30)*2)+3)*0.0254),3)</f>
        <v>5.258</v>
      </c>
      <c r="AF230" s="21">
        <f t="shared" si="591"/>
        <v>1</v>
      </c>
      <c r="AG230">
        <f>VLOOKUP(Q230,'Rm-feb-24'!B:P,15,0)</f>
        <v>5.9957000000000003</v>
      </c>
      <c r="AH230" s="19">
        <f t="shared" si="578"/>
        <v>5.9957000000000003</v>
      </c>
      <c r="AI230" s="42"/>
      <c r="AJ230" s="42"/>
      <c r="AK230" s="42"/>
      <c r="AL230" s="42"/>
      <c r="AM230" s="42"/>
      <c r="AN230" s="42"/>
      <c r="AO230" s="42"/>
      <c r="AP230" s="42"/>
      <c r="AQ230" s="42"/>
      <c r="AR230" s="44"/>
      <c r="AS230" s="40">
        <f t="shared" si="587"/>
        <v>167.102</v>
      </c>
      <c r="AT230" s="31">
        <f t="shared" si="588"/>
        <v>188</v>
      </c>
    </row>
    <row r="231" spans="1:46">
      <c r="A231" s="41">
        <v>5</v>
      </c>
      <c r="B231" s="15">
        <f t="shared" ref="B231:G231" si="594">B230</f>
        <v>26</v>
      </c>
      <c r="C231" s="15" t="str">
        <f t="shared" si="594"/>
        <v>28.03.2024</v>
      </c>
      <c r="D231" s="16" t="str">
        <f t="shared" si="594"/>
        <v>SFG-FRBNRG-BOR-80X39X10</v>
      </c>
      <c r="E231" s="16" t="str">
        <f t="shared" si="594"/>
        <v>Restonic Hotel Motel Bonnell Regular Border 80X39X10</v>
      </c>
      <c r="F231" s="16" t="str">
        <f t="shared" si="594"/>
        <v>SFG-FRBNRG-BOR-80X39X10</v>
      </c>
      <c r="G231" s="16" t="str">
        <f t="shared" si="594"/>
        <v>Restonic Hotel Motel Bonnell Regular Border 80X39X10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8" t="s">
        <v>459</v>
      </c>
      <c r="R231" s="38" t="s">
        <v>460</v>
      </c>
      <c r="S231" s="38" t="s">
        <v>25</v>
      </c>
      <c r="T231" s="39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583"/>
        <v>80X39X10</v>
      </c>
      <c r="Y231" s="30" t="str">
        <f t="shared" si="584"/>
        <v>80</v>
      </c>
      <c r="Z231" s="30" t="str">
        <f t="shared" si="585"/>
        <v>39</v>
      </c>
      <c r="AA231" s="30" t="str">
        <f t="shared" si="586"/>
        <v>10</v>
      </c>
      <c r="AB231" s="19" t="str">
        <f t="shared" ref="AB231:AC231" si="595">AB230</f>
        <v>80</v>
      </c>
      <c r="AC231" s="19" t="str">
        <f t="shared" si="595"/>
        <v>39</v>
      </c>
      <c r="AF231" s="21">
        <f t="shared" si="591"/>
        <v>1</v>
      </c>
      <c r="AG231">
        <f>VLOOKUP(Q231,'Rm-feb-24'!B:P,15,0)</f>
        <v>1.3274999999999999</v>
      </c>
      <c r="AH231" s="19">
        <f t="shared" si="578"/>
        <v>1.3274999999999999</v>
      </c>
      <c r="AI231" s="42"/>
      <c r="AJ231" s="42"/>
      <c r="AK231" s="42"/>
      <c r="AL231" s="42"/>
      <c r="AM231" s="42"/>
      <c r="AN231" s="42"/>
      <c r="AO231" s="42"/>
      <c r="AP231" s="42"/>
      <c r="AQ231" s="42"/>
      <c r="AR231" s="44"/>
      <c r="AS231" s="40">
        <f t="shared" si="587"/>
        <v>167.102</v>
      </c>
      <c r="AT231" s="31">
        <f t="shared" si="588"/>
        <v>188</v>
      </c>
    </row>
    <row r="232" spans="1:46">
      <c r="A232" s="41">
        <v>6</v>
      </c>
      <c r="B232" s="15">
        <f t="shared" ref="B232:G232" si="596">B231</f>
        <v>26</v>
      </c>
      <c r="C232" s="15" t="str">
        <f t="shared" si="596"/>
        <v>28.03.2024</v>
      </c>
      <c r="D232" s="16" t="str">
        <f t="shared" si="596"/>
        <v>SFG-FRBNRG-BOR-80X39X10</v>
      </c>
      <c r="E232" s="16" t="str">
        <f t="shared" si="596"/>
        <v>Restonic Hotel Motel Bonnell Regular Border 80X39X10</v>
      </c>
      <c r="F232" s="16" t="str">
        <f t="shared" si="596"/>
        <v>SFG-FRBNRG-BOR-80X39X10</v>
      </c>
      <c r="G232" s="16" t="str">
        <f t="shared" si="596"/>
        <v>Restonic Hotel Motel Bonnell Regular Border 80X39X10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8" t="s">
        <v>2232</v>
      </c>
      <c r="R232" s="38" t="s">
        <v>2233</v>
      </c>
      <c r="S232" s="38" t="s">
        <v>25</v>
      </c>
      <c r="T232" s="39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583"/>
        <v>80X39X10</v>
      </c>
      <c r="Y232" s="30" t="str">
        <f t="shared" si="584"/>
        <v>80</v>
      </c>
      <c r="Z232" s="30" t="str">
        <f t="shared" si="585"/>
        <v>39</v>
      </c>
      <c r="AA232" s="30" t="str">
        <f t="shared" si="586"/>
        <v>10</v>
      </c>
      <c r="AB232" s="19" t="str">
        <f t="shared" ref="AB232:AC232" si="597">AB231</f>
        <v>80</v>
      </c>
      <c r="AC232" s="19" t="str">
        <f t="shared" si="597"/>
        <v>39</v>
      </c>
      <c r="AF232" s="21">
        <f t="shared" si="591"/>
        <v>1</v>
      </c>
      <c r="AG232">
        <f>VLOOKUP(Q232,'Rm-feb-24'!B:P,15,0)</f>
        <v>1.7318</v>
      </c>
      <c r="AH232" s="19">
        <f t="shared" si="578"/>
        <v>1.7318</v>
      </c>
      <c r="AI232" s="42"/>
      <c r="AJ232" s="42"/>
      <c r="AK232" s="42"/>
      <c r="AL232" s="42"/>
      <c r="AM232" s="42"/>
      <c r="AN232" s="42"/>
      <c r="AO232" s="42"/>
      <c r="AP232" s="42"/>
      <c r="AQ232" s="42"/>
      <c r="AR232" s="44"/>
      <c r="AS232" s="40">
        <f t="shared" si="587"/>
        <v>167.102</v>
      </c>
      <c r="AT232" s="31">
        <f t="shared" si="588"/>
        <v>188</v>
      </c>
    </row>
    <row r="233" spans="1:46">
      <c r="A233" s="41">
        <v>7</v>
      </c>
      <c r="B233" s="15">
        <f t="shared" ref="B233:G233" si="598">B232</f>
        <v>26</v>
      </c>
      <c r="C233" s="15" t="str">
        <f t="shared" si="598"/>
        <v>28.03.2024</v>
      </c>
      <c r="D233" s="16" t="str">
        <f t="shared" si="598"/>
        <v>SFG-FRBNRG-BOR-80X39X10</v>
      </c>
      <c r="E233" s="16" t="str">
        <f t="shared" si="598"/>
        <v>Restonic Hotel Motel Bonnell Regular Border 80X39X10</v>
      </c>
      <c r="F233" s="16" t="str">
        <f t="shared" si="598"/>
        <v>SFG-FRBNRG-BOR-80X39X10</v>
      </c>
      <c r="G233" s="16" t="str">
        <f t="shared" si="598"/>
        <v>Restonic Hotel Motel Bonnell Regular Border 80X39X10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8" t="s">
        <v>18738</v>
      </c>
      <c r="R233" s="38" t="s">
        <v>34277</v>
      </c>
      <c r="S233" s="38" t="s">
        <v>192</v>
      </c>
      <c r="T233" s="39">
        <v>1.1599999999999999</v>
      </c>
      <c r="U233" s="16" t="s">
        <v>2292</v>
      </c>
      <c r="V233" s="16" t="s">
        <v>2276</v>
      </c>
      <c r="W233" s="16" t="s">
        <v>2295</v>
      </c>
      <c r="X233" s="29" t="str">
        <f t="shared" si="583"/>
        <v>80X39X10</v>
      </c>
      <c r="Y233" s="30" t="str">
        <f t="shared" si="584"/>
        <v>80</v>
      </c>
      <c r="Z233" s="30" t="str">
        <f t="shared" si="585"/>
        <v>39</v>
      </c>
      <c r="AA233" s="30" t="str">
        <f t="shared" si="586"/>
        <v>10</v>
      </c>
      <c r="AB233" s="19" t="str">
        <f t="shared" ref="AB233:AC233" si="599">AB232</f>
        <v>80</v>
      </c>
      <c r="AC233" s="19" t="str">
        <f t="shared" si="599"/>
        <v>39</v>
      </c>
      <c r="AF233" s="21">
        <f t="shared" si="591"/>
        <v>1.1599999999999999</v>
      </c>
      <c r="AG233" s="25">
        <f>VLOOKUP(Q233,'SFG-RM'!A:B,2,0)</f>
        <v>9.3094552894011979</v>
      </c>
      <c r="AH233" s="19">
        <f t="shared" si="578"/>
        <v>10.798968135705389</v>
      </c>
      <c r="AI233" s="42"/>
      <c r="AJ233" s="42"/>
      <c r="AK233" s="42"/>
      <c r="AL233" s="42"/>
      <c r="AM233" s="42"/>
      <c r="AN233" s="42"/>
      <c r="AO233" s="42"/>
      <c r="AP233" s="42"/>
      <c r="AQ233" s="42"/>
      <c r="AR233" s="44"/>
      <c r="AS233" s="40">
        <f t="shared" si="587"/>
        <v>167.102</v>
      </c>
      <c r="AT233" s="31">
        <f t="shared" si="588"/>
        <v>188</v>
      </c>
    </row>
    <row r="234" spans="1:46">
      <c r="A234" s="41">
        <v>8</v>
      </c>
      <c r="B234" s="15">
        <f t="shared" ref="B234:G234" si="600">B233</f>
        <v>26</v>
      </c>
      <c r="C234" s="15" t="str">
        <f t="shared" si="600"/>
        <v>28.03.2024</v>
      </c>
      <c r="D234" s="16" t="str">
        <f t="shared" si="600"/>
        <v>SFG-FRBNRG-BOR-80X39X10</v>
      </c>
      <c r="E234" s="16" t="str">
        <f t="shared" si="600"/>
        <v>Restonic Hotel Motel Bonnell Regular Border 80X39X10</v>
      </c>
      <c r="F234" s="16" t="str">
        <f t="shared" si="600"/>
        <v>SFG-FRBNRG-BOR-80X39X10</v>
      </c>
      <c r="G234" s="16" t="str">
        <f t="shared" si="600"/>
        <v>Restonic Hotel Motel Bonnell Regular Border 80X39X10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8" t="s">
        <v>1479</v>
      </c>
      <c r="R234" s="38" t="s">
        <v>1480</v>
      </c>
      <c r="S234" s="38" t="s">
        <v>165</v>
      </c>
      <c r="T234" s="39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583"/>
        <v>80X39X10</v>
      </c>
      <c r="Y234" s="30" t="str">
        <f t="shared" si="584"/>
        <v>80</v>
      </c>
      <c r="Z234" s="30" t="str">
        <f t="shared" si="585"/>
        <v>39</v>
      </c>
      <c r="AA234" s="30" t="str">
        <f t="shared" si="586"/>
        <v>10</v>
      </c>
      <c r="AB234" s="19" t="str">
        <f t="shared" ref="AB234:AC234" si="601">AB233</f>
        <v>80</v>
      </c>
      <c r="AC234" s="19" t="str">
        <f t="shared" si="601"/>
        <v>39</v>
      </c>
      <c r="AF234" s="21">
        <f t="shared" si="591"/>
        <v>2</v>
      </c>
      <c r="AG234">
        <f>VLOOKUP(Q234,'Rm-feb-24'!B:P,15,0)</f>
        <v>4.6721000000000004</v>
      </c>
      <c r="AH234" s="19">
        <f t="shared" si="578"/>
        <v>9.3442000000000007</v>
      </c>
      <c r="AI234" s="42"/>
      <c r="AJ234" s="42"/>
      <c r="AK234" s="42"/>
      <c r="AL234" s="42"/>
      <c r="AM234" s="42"/>
      <c r="AN234" s="42"/>
      <c r="AO234" s="42"/>
      <c r="AP234" s="42"/>
      <c r="AQ234" s="42"/>
      <c r="AR234" s="44"/>
      <c r="AS234" s="40">
        <f t="shared" si="587"/>
        <v>167.102</v>
      </c>
      <c r="AT234" s="31">
        <f t="shared" si="588"/>
        <v>188</v>
      </c>
    </row>
    <row r="236" spans="1:46">
      <c r="A236" s="41">
        <v>1</v>
      </c>
      <c r="B236" s="15">
        <v>27</v>
      </c>
      <c r="C236" s="15" t="s">
        <v>34276</v>
      </c>
      <c r="D236" s="16" t="s">
        <v>34332</v>
      </c>
      <c r="E236" s="16" t="s">
        <v>34333</v>
      </c>
      <c r="F236" s="16" t="str">
        <f>D236</f>
        <v>SFG-FRBNRG-BOR-80X45X10</v>
      </c>
      <c r="G236" s="16" t="str">
        <f>E236</f>
        <v>Restonic Hotel Motel Bonnell Regular Border 80X45X10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8" t="s">
        <v>1659</v>
      </c>
      <c r="R236" s="38" t="s">
        <v>1660</v>
      </c>
      <c r="S236" s="38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80X45X10</v>
      </c>
      <c r="Y236" s="30" t="str">
        <f>LEFT(X236,2)</f>
        <v>80</v>
      </c>
      <c r="Z236" s="30" t="str">
        <f>MID(X236,4,2)</f>
        <v>45</v>
      </c>
      <c r="AA236" s="30" t="str">
        <f>RIGHT(X236,2)</f>
        <v>10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02">AF236*AG236</f>
        <v>0.129439688</v>
      </c>
      <c r="AI236" s="42">
        <f>SUM(AH236:AH243)</f>
        <v>173.96279982699539</v>
      </c>
      <c r="AJ236" s="42">
        <f>ROUND(AI236,3)</f>
        <v>173.96299999999999</v>
      </c>
      <c r="AK236" s="42">
        <f>AJ236</f>
        <v>173.96299999999999</v>
      </c>
      <c r="AL236" s="42">
        <f>+AK236+AQ236</f>
        <v>195.490747287</v>
      </c>
      <c r="AM236" s="42">
        <f>+SUM(((AK236*3%*18%)))</f>
        <v>0.93940020000000002</v>
      </c>
      <c r="AN236" s="42">
        <f t="shared" ref="AN236" si="603">+SUM(((AK236*14.33%*53%)))</f>
        <v>13.212315887000003</v>
      </c>
      <c r="AO236" s="42">
        <f t="shared" ref="AO236" si="604">+SUM(((AK236*5.92%*53%)))</f>
        <v>5.4582630880000007</v>
      </c>
      <c r="AP236" s="42">
        <f t="shared" ref="AP236" si="605">+SUM(((AK236*2.08%*53%)))</f>
        <v>1.9177681120000001</v>
      </c>
      <c r="AQ236" s="42">
        <f>SUM(AM236:AP236)</f>
        <v>21.527747287000004</v>
      </c>
      <c r="AR236" s="43">
        <f>ROUNDUP(AL236,0)</f>
        <v>196</v>
      </c>
      <c r="AS236" s="40">
        <f>AK236</f>
        <v>173.96299999999999</v>
      </c>
      <c r="AT236" s="31">
        <f>AR236</f>
        <v>196</v>
      </c>
    </row>
    <row r="237" spans="1:46">
      <c r="A237" s="41">
        <v>2</v>
      </c>
      <c r="B237" s="15">
        <f t="shared" ref="B237:G237" si="606">B236</f>
        <v>27</v>
      </c>
      <c r="C237" s="15" t="str">
        <f t="shared" si="606"/>
        <v>28.03.2024</v>
      </c>
      <c r="D237" s="16" t="str">
        <f t="shared" si="606"/>
        <v>SFG-FRBNRG-BOR-80X45X10</v>
      </c>
      <c r="E237" s="16" t="str">
        <f t="shared" si="606"/>
        <v>Restonic Hotel Motel Bonnell Regular Border 80X45X10</v>
      </c>
      <c r="F237" s="16" t="str">
        <f t="shared" si="606"/>
        <v>SFG-FRBNRG-BOR-80X45X10</v>
      </c>
      <c r="G237" s="16" t="str">
        <f t="shared" si="606"/>
        <v>Restonic Hotel Motel Bonnell Regular Border 80X45X10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8" t="s">
        <v>698</v>
      </c>
      <c r="R237" s="38" t="s">
        <v>699</v>
      </c>
      <c r="S237" s="38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07">RIGHT(D237,8)</f>
        <v>80X45X10</v>
      </c>
      <c r="Y237" s="30" t="str">
        <f t="shared" ref="Y237:Y243" si="608">LEFT(X237,2)</f>
        <v>80</v>
      </c>
      <c r="Z237" s="30" t="str">
        <f t="shared" ref="Z237:Z243" si="609">MID(X237,4,2)</f>
        <v>45</v>
      </c>
      <c r="AA237" s="30" t="str">
        <f t="shared" ref="AA237:AA243" si="610">RIGHT(X237,2)</f>
        <v>10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02"/>
        <v>5.8000000000000003E-2</v>
      </c>
      <c r="AI237" s="42"/>
      <c r="AJ237" s="42"/>
      <c r="AK237" s="42"/>
      <c r="AL237" s="42"/>
      <c r="AM237" s="42"/>
      <c r="AN237" s="42"/>
      <c r="AO237" s="42"/>
      <c r="AP237" s="42"/>
      <c r="AQ237" s="42"/>
      <c r="AR237" s="44"/>
      <c r="AS237" s="40">
        <f t="shared" ref="AS237:AS243" si="611">AS236</f>
        <v>173.96299999999999</v>
      </c>
      <c r="AT237" s="31">
        <f t="shared" ref="AT237:AT243" si="612">AT236</f>
        <v>196</v>
      </c>
    </row>
    <row r="238" spans="1:46">
      <c r="A238" s="41">
        <v>3</v>
      </c>
      <c r="B238" s="15">
        <f t="shared" ref="B238:G238" si="613">B237</f>
        <v>27</v>
      </c>
      <c r="C238" s="15" t="str">
        <f t="shared" si="613"/>
        <v>28.03.2024</v>
      </c>
      <c r="D238" s="16" t="str">
        <f t="shared" si="613"/>
        <v>SFG-FRBNRG-BOR-80X45X10</v>
      </c>
      <c r="E238" s="16" t="str">
        <f t="shared" si="613"/>
        <v>Restonic Hotel Motel Bonnell Regular Border 80X45X10</v>
      </c>
      <c r="F238" s="16" t="str">
        <f t="shared" si="613"/>
        <v>SFG-FRBNRG-BOR-80X45X10</v>
      </c>
      <c r="G238" s="16" t="str">
        <f t="shared" si="613"/>
        <v>Restonic Hotel Motel Bonnell Regular Border 80X45X10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8" t="s">
        <v>18717</v>
      </c>
      <c r="R238" s="38" t="s">
        <v>34278</v>
      </c>
      <c r="S238" s="38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07"/>
        <v>80X45X10</v>
      </c>
      <c r="Y238" s="30" t="str">
        <f t="shared" si="608"/>
        <v>80</v>
      </c>
      <c r="Z238" s="30" t="str">
        <f t="shared" si="609"/>
        <v>45</v>
      </c>
      <c r="AA238" s="30" t="str">
        <f t="shared" si="610"/>
        <v>10</v>
      </c>
      <c r="AB238" s="19" t="str">
        <f t="shared" ref="AB238:AC238" si="614">AB237</f>
        <v>80</v>
      </c>
      <c r="AC238" s="19" t="str">
        <f t="shared" si="614"/>
        <v>45</v>
      </c>
      <c r="AD238" s="20">
        <f>ROUNDUP(((((AB238+AC238)*2)+3)*0.0254),3)</f>
        <v>6.4270000000000005</v>
      </c>
      <c r="AF238" s="21">
        <f t="shared" ref="AF238:AF243" si="615">T238</f>
        <v>6.4270000000000005</v>
      </c>
      <c r="AG238" s="25">
        <f>VLOOKUP(Q238,'SFG-RM'!A:B,2,0)</f>
        <v>22.495284269999999</v>
      </c>
      <c r="AH238" s="19">
        <f t="shared" si="602"/>
        <v>144.57719200329001</v>
      </c>
      <c r="AI238" s="42"/>
      <c r="AJ238" s="42"/>
      <c r="AK238" s="42"/>
      <c r="AL238" s="42"/>
      <c r="AM238" s="42"/>
      <c r="AN238" s="42"/>
      <c r="AO238" s="42"/>
      <c r="AP238" s="42"/>
      <c r="AQ238" s="42"/>
      <c r="AR238" s="44"/>
      <c r="AS238" s="40">
        <f t="shared" si="611"/>
        <v>173.96299999999999</v>
      </c>
      <c r="AT238" s="31">
        <f t="shared" si="612"/>
        <v>196</v>
      </c>
    </row>
    <row r="239" spans="1:46">
      <c r="A239" s="41">
        <v>4</v>
      </c>
      <c r="B239" s="15">
        <f t="shared" ref="B239:G239" si="616">B238</f>
        <v>27</v>
      </c>
      <c r="C239" s="15" t="str">
        <f t="shared" si="616"/>
        <v>28.03.2024</v>
      </c>
      <c r="D239" s="16" t="str">
        <f t="shared" si="616"/>
        <v>SFG-FRBNRG-BOR-80X45X10</v>
      </c>
      <c r="E239" s="16" t="str">
        <f t="shared" si="616"/>
        <v>Restonic Hotel Motel Bonnell Regular Border 80X45X10</v>
      </c>
      <c r="F239" s="16" t="str">
        <f t="shared" si="616"/>
        <v>SFG-FRBNRG-BOR-80X45X10</v>
      </c>
      <c r="G239" s="16" t="str">
        <f t="shared" si="616"/>
        <v>Restonic Hotel Motel Bonnell Regular Border 80X45X10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8" t="s">
        <v>1964</v>
      </c>
      <c r="R239" s="38" t="s">
        <v>1965</v>
      </c>
      <c r="S239" s="38" t="s">
        <v>25</v>
      </c>
      <c r="T239" s="39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07"/>
        <v>80X45X10</v>
      </c>
      <c r="Y239" s="30" t="str">
        <f t="shared" si="608"/>
        <v>80</v>
      </c>
      <c r="Z239" s="30" t="str">
        <f t="shared" si="609"/>
        <v>45</v>
      </c>
      <c r="AA239" s="30" t="str">
        <f t="shared" si="610"/>
        <v>10</v>
      </c>
      <c r="AB239" s="19" t="str">
        <f t="shared" ref="AB239:AC239" si="617">AB238</f>
        <v>80</v>
      </c>
      <c r="AC239" s="19" t="str">
        <f t="shared" si="617"/>
        <v>45</v>
      </c>
      <c r="AD239" s="20">
        <f>ROUNDUP(((((72+30)*2)+3)*0.0254),3)</f>
        <v>5.258</v>
      </c>
      <c r="AF239" s="21">
        <f t="shared" si="615"/>
        <v>1</v>
      </c>
      <c r="AG239">
        <f>VLOOKUP(Q239,'Rm-feb-24'!B:P,15,0)</f>
        <v>5.9957000000000003</v>
      </c>
      <c r="AH239" s="19">
        <f t="shared" si="602"/>
        <v>5.9957000000000003</v>
      </c>
      <c r="AI239" s="42"/>
      <c r="AJ239" s="42"/>
      <c r="AK239" s="42"/>
      <c r="AL239" s="42"/>
      <c r="AM239" s="42"/>
      <c r="AN239" s="42"/>
      <c r="AO239" s="42"/>
      <c r="AP239" s="42"/>
      <c r="AQ239" s="42"/>
      <c r="AR239" s="44"/>
      <c r="AS239" s="40">
        <f t="shared" si="611"/>
        <v>173.96299999999999</v>
      </c>
      <c r="AT239" s="31">
        <f t="shared" si="612"/>
        <v>196</v>
      </c>
    </row>
    <row r="240" spans="1:46">
      <c r="A240" s="41">
        <v>5</v>
      </c>
      <c r="B240" s="15">
        <f t="shared" ref="B240:G240" si="618">B239</f>
        <v>27</v>
      </c>
      <c r="C240" s="15" t="str">
        <f t="shared" si="618"/>
        <v>28.03.2024</v>
      </c>
      <c r="D240" s="16" t="str">
        <f t="shared" si="618"/>
        <v>SFG-FRBNRG-BOR-80X45X10</v>
      </c>
      <c r="E240" s="16" t="str">
        <f t="shared" si="618"/>
        <v>Restonic Hotel Motel Bonnell Regular Border 80X45X10</v>
      </c>
      <c r="F240" s="16" t="str">
        <f t="shared" si="618"/>
        <v>SFG-FRBNRG-BOR-80X45X10</v>
      </c>
      <c r="G240" s="16" t="str">
        <f t="shared" si="618"/>
        <v>Restonic Hotel Motel Bonnell Regular Border 80X45X10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8" t="s">
        <v>459</v>
      </c>
      <c r="R240" s="38" t="s">
        <v>460</v>
      </c>
      <c r="S240" s="38" t="s">
        <v>25</v>
      </c>
      <c r="T240" s="39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07"/>
        <v>80X45X10</v>
      </c>
      <c r="Y240" s="30" t="str">
        <f t="shared" si="608"/>
        <v>80</v>
      </c>
      <c r="Z240" s="30" t="str">
        <f t="shared" si="609"/>
        <v>45</v>
      </c>
      <c r="AA240" s="30" t="str">
        <f t="shared" si="610"/>
        <v>10</v>
      </c>
      <c r="AB240" s="19" t="str">
        <f t="shared" ref="AB240:AC240" si="619">AB239</f>
        <v>80</v>
      </c>
      <c r="AC240" s="19" t="str">
        <f t="shared" si="619"/>
        <v>45</v>
      </c>
      <c r="AF240" s="21">
        <f t="shared" si="615"/>
        <v>1</v>
      </c>
      <c r="AG240">
        <f>VLOOKUP(Q240,'Rm-feb-24'!B:P,15,0)</f>
        <v>1.3274999999999999</v>
      </c>
      <c r="AH240" s="19">
        <f t="shared" si="602"/>
        <v>1.3274999999999999</v>
      </c>
      <c r="AI240" s="42"/>
      <c r="AJ240" s="42"/>
      <c r="AK240" s="42"/>
      <c r="AL240" s="42"/>
      <c r="AM240" s="42"/>
      <c r="AN240" s="42"/>
      <c r="AO240" s="42"/>
      <c r="AP240" s="42"/>
      <c r="AQ240" s="42"/>
      <c r="AR240" s="44"/>
      <c r="AS240" s="40">
        <f t="shared" si="611"/>
        <v>173.96299999999999</v>
      </c>
      <c r="AT240" s="31">
        <f t="shared" si="612"/>
        <v>196</v>
      </c>
    </row>
    <row r="241" spans="1:46">
      <c r="A241" s="41">
        <v>6</v>
      </c>
      <c r="B241" s="15">
        <f t="shared" ref="B241:G241" si="620">B240</f>
        <v>27</v>
      </c>
      <c r="C241" s="15" t="str">
        <f t="shared" si="620"/>
        <v>28.03.2024</v>
      </c>
      <c r="D241" s="16" t="str">
        <f t="shared" si="620"/>
        <v>SFG-FRBNRG-BOR-80X45X10</v>
      </c>
      <c r="E241" s="16" t="str">
        <f t="shared" si="620"/>
        <v>Restonic Hotel Motel Bonnell Regular Border 80X45X10</v>
      </c>
      <c r="F241" s="16" t="str">
        <f t="shared" si="620"/>
        <v>SFG-FRBNRG-BOR-80X45X10</v>
      </c>
      <c r="G241" s="16" t="str">
        <f t="shared" si="620"/>
        <v>Restonic Hotel Motel Bonnell Regular Border 80X45X10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8" t="s">
        <v>2232</v>
      </c>
      <c r="R241" s="38" t="s">
        <v>2233</v>
      </c>
      <c r="S241" s="38" t="s">
        <v>25</v>
      </c>
      <c r="T241" s="39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07"/>
        <v>80X45X10</v>
      </c>
      <c r="Y241" s="30" t="str">
        <f t="shared" si="608"/>
        <v>80</v>
      </c>
      <c r="Z241" s="30" t="str">
        <f t="shared" si="609"/>
        <v>45</v>
      </c>
      <c r="AA241" s="30" t="str">
        <f t="shared" si="610"/>
        <v>10</v>
      </c>
      <c r="AB241" s="19" t="str">
        <f t="shared" ref="AB241:AC241" si="621">AB240</f>
        <v>80</v>
      </c>
      <c r="AC241" s="19" t="str">
        <f t="shared" si="621"/>
        <v>45</v>
      </c>
      <c r="AF241" s="21">
        <f t="shared" si="615"/>
        <v>1</v>
      </c>
      <c r="AG241">
        <f>VLOOKUP(Q241,'Rm-feb-24'!B:P,15,0)</f>
        <v>1.7318</v>
      </c>
      <c r="AH241" s="19">
        <f t="shared" si="602"/>
        <v>1.7318</v>
      </c>
      <c r="AI241" s="42"/>
      <c r="AJ241" s="42"/>
      <c r="AK241" s="42"/>
      <c r="AL241" s="42"/>
      <c r="AM241" s="42"/>
      <c r="AN241" s="42"/>
      <c r="AO241" s="42"/>
      <c r="AP241" s="42"/>
      <c r="AQ241" s="42"/>
      <c r="AR241" s="44"/>
      <c r="AS241" s="40">
        <f t="shared" si="611"/>
        <v>173.96299999999999</v>
      </c>
      <c r="AT241" s="31">
        <f t="shared" si="612"/>
        <v>196</v>
      </c>
    </row>
    <row r="242" spans="1:46">
      <c r="A242" s="41">
        <v>7</v>
      </c>
      <c r="B242" s="15">
        <f t="shared" ref="B242:G242" si="622">B241</f>
        <v>27</v>
      </c>
      <c r="C242" s="15" t="str">
        <f t="shared" si="622"/>
        <v>28.03.2024</v>
      </c>
      <c r="D242" s="16" t="str">
        <f t="shared" si="622"/>
        <v>SFG-FRBNRG-BOR-80X45X10</v>
      </c>
      <c r="E242" s="16" t="str">
        <f t="shared" si="622"/>
        <v>Restonic Hotel Motel Bonnell Regular Border 80X45X10</v>
      </c>
      <c r="F242" s="16" t="str">
        <f t="shared" si="622"/>
        <v>SFG-FRBNRG-BOR-80X45X10</v>
      </c>
      <c r="G242" s="16" t="str">
        <f t="shared" si="622"/>
        <v>Restonic Hotel Motel Bonnell Regular Border 80X45X10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8" t="s">
        <v>18738</v>
      </c>
      <c r="R242" s="38" t="s">
        <v>34277</v>
      </c>
      <c r="S242" s="38" t="s">
        <v>192</v>
      </c>
      <c r="T242" s="39">
        <v>1.1599999999999999</v>
      </c>
      <c r="U242" s="16" t="s">
        <v>2292</v>
      </c>
      <c r="V242" s="16" t="s">
        <v>2276</v>
      </c>
      <c r="W242" s="16" t="s">
        <v>2295</v>
      </c>
      <c r="X242" s="29" t="str">
        <f t="shared" si="607"/>
        <v>80X45X10</v>
      </c>
      <c r="Y242" s="30" t="str">
        <f t="shared" si="608"/>
        <v>80</v>
      </c>
      <c r="Z242" s="30" t="str">
        <f t="shared" si="609"/>
        <v>45</v>
      </c>
      <c r="AA242" s="30" t="str">
        <f t="shared" si="610"/>
        <v>10</v>
      </c>
      <c r="AB242" s="19" t="str">
        <f t="shared" ref="AB242:AC242" si="623">AB241</f>
        <v>80</v>
      </c>
      <c r="AC242" s="19" t="str">
        <f t="shared" si="623"/>
        <v>45</v>
      </c>
      <c r="AF242" s="21">
        <f t="shared" si="615"/>
        <v>1.1599999999999999</v>
      </c>
      <c r="AG242" s="25">
        <f>VLOOKUP(Q242,'SFG-RM'!A:B,2,0)</f>
        <v>9.3094552894011979</v>
      </c>
      <c r="AH242" s="19">
        <f t="shared" si="602"/>
        <v>10.798968135705389</v>
      </c>
      <c r="AI242" s="42"/>
      <c r="AJ242" s="42"/>
      <c r="AK242" s="42"/>
      <c r="AL242" s="42"/>
      <c r="AM242" s="42"/>
      <c r="AN242" s="42"/>
      <c r="AO242" s="42"/>
      <c r="AP242" s="42"/>
      <c r="AQ242" s="42"/>
      <c r="AR242" s="44"/>
      <c r="AS242" s="40">
        <f t="shared" si="611"/>
        <v>173.96299999999999</v>
      </c>
      <c r="AT242" s="31">
        <f t="shared" si="612"/>
        <v>196</v>
      </c>
    </row>
    <row r="243" spans="1:46">
      <c r="A243" s="41">
        <v>8</v>
      </c>
      <c r="B243" s="15">
        <f t="shared" ref="B243:G243" si="624">B242</f>
        <v>27</v>
      </c>
      <c r="C243" s="15" t="str">
        <f t="shared" si="624"/>
        <v>28.03.2024</v>
      </c>
      <c r="D243" s="16" t="str">
        <f t="shared" si="624"/>
        <v>SFG-FRBNRG-BOR-80X45X10</v>
      </c>
      <c r="E243" s="16" t="str">
        <f t="shared" si="624"/>
        <v>Restonic Hotel Motel Bonnell Regular Border 80X45X10</v>
      </c>
      <c r="F243" s="16" t="str">
        <f t="shared" si="624"/>
        <v>SFG-FRBNRG-BOR-80X45X10</v>
      </c>
      <c r="G243" s="16" t="str">
        <f t="shared" si="624"/>
        <v>Restonic Hotel Motel Bonnell Regular Border 80X45X10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8" t="s">
        <v>1479</v>
      </c>
      <c r="R243" s="38" t="s">
        <v>1480</v>
      </c>
      <c r="S243" s="38" t="s">
        <v>165</v>
      </c>
      <c r="T243" s="39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07"/>
        <v>80X45X10</v>
      </c>
      <c r="Y243" s="30" t="str">
        <f t="shared" si="608"/>
        <v>80</v>
      </c>
      <c r="Z243" s="30" t="str">
        <f t="shared" si="609"/>
        <v>45</v>
      </c>
      <c r="AA243" s="30" t="str">
        <f t="shared" si="610"/>
        <v>10</v>
      </c>
      <c r="AB243" s="19" t="str">
        <f t="shared" ref="AB243:AC243" si="625">AB242</f>
        <v>80</v>
      </c>
      <c r="AC243" s="19" t="str">
        <f t="shared" si="625"/>
        <v>45</v>
      </c>
      <c r="AF243" s="21">
        <f t="shared" si="615"/>
        <v>2</v>
      </c>
      <c r="AG243">
        <f>VLOOKUP(Q243,'Rm-feb-24'!B:P,15,0)</f>
        <v>4.6721000000000004</v>
      </c>
      <c r="AH243" s="19">
        <f t="shared" si="602"/>
        <v>9.3442000000000007</v>
      </c>
      <c r="AI243" s="42"/>
      <c r="AJ243" s="42"/>
      <c r="AK243" s="42"/>
      <c r="AL243" s="42"/>
      <c r="AM243" s="42"/>
      <c r="AN243" s="42"/>
      <c r="AO243" s="42"/>
      <c r="AP243" s="42"/>
      <c r="AQ243" s="42"/>
      <c r="AR243" s="44"/>
      <c r="AS243" s="40">
        <f t="shared" si="611"/>
        <v>173.96299999999999</v>
      </c>
      <c r="AT243" s="31">
        <f t="shared" si="612"/>
        <v>196</v>
      </c>
    </row>
    <row r="245" spans="1:46">
      <c r="A245" s="41">
        <v>1</v>
      </c>
      <c r="B245" s="15">
        <v>28</v>
      </c>
      <c r="C245" s="15" t="s">
        <v>34276</v>
      </c>
      <c r="D245" s="16" t="s">
        <v>34334</v>
      </c>
      <c r="E245" s="16" t="s">
        <v>34335</v>
      </c>
      <c r="F245" s="16" t="str">
        <f>D245</f>
        <v>SFG-FRBNRG-BOR-80X51X10</v>
      </c>
      <c r="G245" s="16" t="str">
        <f>E245</f>
        <v>Restonic Hotel Motel Bonnell Regular Border 80X51X10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8" t="s">
        <v>1659</v>
      </c>
      <c r="R245" s="38" t="s">
        <v>1660</v>
      </c>
      <c r="S245" s="38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80X51X10</v>
      </c>
      <c r="Y245" s="30" t="str">
        <f>LEFT(X245,2)</f>
        <v>80</v>
      </c>
      <c r="Z245" s="30" t="str">
        <f>MID(X245,4,2)</f>
        <v>51</v>
      </c>
      <c r="AA245" s="30" t="str">
        <f>RIGHT(X245,2)</f>
        <v>10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626">AF245*AG245</f>
        <v>0.129439688</v>
      </c>
      <c r="AI245" s="42">
        <f>SUM(AH245:AH252)</f>
        <v>180.80136624507537</v>
      </c>
      <c r="AJ245" s="42">
        <f>ROUND(AI245,3)</f>
        <v>180.80099999999999</v>
      </c>
      <c r="AK245" s="42">
        <f>AJ245</f>
        <v>180.80099999999999</v>
      </c>
      <c r="AL245" s="42">
        <f>+AK245+AQ245</f>
        <v>203.17494294899998</v>
      </c>
      <c r="AM245" s="42">
        <f>+SUM(((AK245*3%*18%)))</f>
        <v>0.97632539999999979</v>
      </c>
      <c r="AN245" s="42">
        <f t="shared" ref="AN245" si="627">+SUM(((AK245*14.33%*53%)))</f>
        <v>13.731655149</v>
      </c>
      <c r="AO245" s="42">
        <f t="shared" ref="AO245" si="628">+SUM(((AK245*5.92%*53%)))</f>
        <v>5.6728121759999999</v>
      </c>
      <c r="AP245" s="42">
        <f t="shared" ref="AP245" si="629">+SUM(((AK245*2.08%*53%)))</f>
        <v>1.9931502239999999</v>
      </c>
      <c r="AQ245" s="42">
        <f>SUM(AM245:AP245)</f>
        <v>22.373942949</v>
      </c>
      <c r="AR245" s="43">
        <f>ROUNDUP(AL245,0)</f>
        <v>204</v>
      </c>
      <c r="AS245" s="40">
        <f>AK245</f>
        <v>180.80099999999999</v>
      </c>
      <c r="AT245" s="31">
        <f>AR245</f>
        <v>204</v>
      </c>
    </row>
    <row r="246" spans="1:46">
      <c r="A246" s="41">
        <v>2</v>
      </c>
      <c r="B246" s="15">
        <f t="shared" ref="B246:G246" si="630">B245</f>
        <v>28</v>
      </c>
      <c r="C246" s="15" t="str">
        <f t="shared" si="630"/>
        <v>28.03.2024</v>
      </c>
      <c r="D246" s="16" t="str">
        <f t="shared" si="630"/>
        <v>SFG-FRBNRG-BOR-80X51X10</v>
      </c>
      <c r="E246" s="16" t="str">
        <f t="shared" si="630"/>
        <v>Restonic Hotel Motel Bonnell Regular Border 80X51X10</v>
      </c>
      <c r="F246" s="16" t="str">
        <f t="shared" si="630"/>
        <v>SFG-FRBNRG-BOR-80X51X10</v>
      </c>
      <c r="G246" s="16" t="str">
        <f t="shared" si="630"/>
        <v>Restonic Hotel Motel Bonnell Regular Border 80X51X10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8" t="s">
        <v>698</v>
      </c>
      <c r="R246" s="38" t="s">
        <v>699</v>
      </c>
      <c r="S246" s="38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631">RIGHT(D246,8)</f>
        <v>80X51X10</v>
      </c>
      <c r="Y246" s="30" t="str">
        <f t="shared" ref="Y246:Y252" si="632">LEFT(X246,2)</f>
        <v>80</v>
      </c>
      <c r="Z246" s="30" t="str">
        <f t="shared" ref="Z246:Z252" si="633">MID(X246,4,2)</f>
        <v>51</v>
      </c>
      <c r="AA246" s="30" t="str">
        <f t="shared" ref="AA246:AA252" si="634">RIGHT(X246,2)</f>
        <v>10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626"/>
        <v>5.8000000000000003E-2</v>
      </c>
      <c r="AI246" s="42"/>
      <c r="AJ246" s="42"/>
      <c r="AK246" s="42"/>
      <c r="AL246" s="42"/>
      <c r="AM246" s="42"/>
      <c r="AN246" s="42"/>
      <c r="AO246" s="42"/>
      <c r="AP246" s="42"/>
      <c r="AQ246" s="42"/>
      <c r="AR246" s="44"/>
      <c r="AS246" s="40">
        <f t="shared" ref="AS246:AS252" si="635">AS245</f>
        <v>180.80099999999999</v>
      </c>
      <c r="AT246" s="31">
        <f t="shared" ref="AT246:AT252" si="636">AT245</f>
        <v>204</v>
      </c>
    </row>
    <row r="247" spans="1:46">
      <c r="A247" s="41">
        <v>3</v>
      </c>
      <c r="B247" s="15">
        <f t="shared" ref="B247:G247" si="637">B246</f>
        <v>28</v>
      </c>
      <c r="C247" s="15" t="str">
        <f t="shared" si="637"/>
        <v>28.03.2024</v>
      </c>
      <c r="D247" s="16" t="str">
        <f t="shared" si="637"/>
        <v>SFG-FRBNRG-BOR-80X51X10</v>
      </c>
      <c r="E247" s="16" t="str">
        <f t="shared" si="637"/>
        <v>Restonic Hotel Motel Bonnell Regular Border 80X51X10</v>
      </c>
      <c r="F247" s="16" t="str">
        <f t="shared" si="637"/>
        <v>SFG-FRBNRG-BOR-80X51X10</v>
      </c>
      <c r="G247" s="16" t="str">
        <f t="shared" si="637"/>
        <v>Restonic Hotel Motel Bonnell Regular Border 80X51X10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8" t="s">
        <v>18717</v>
      </c>
      <c r="R247" s="38" t="s">
        <v>34278</v>
      </c>
      <c r="S247" s="38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631"/>
        <v>80X51X10</v>
      </c>
      <c r="Y247" s="30" t="str">
        <f t="shared" si="632"/>
        <v>80</v>
      </c>
      <c r="Z247" s="30" t="str">
        <f t="shared" si="633"/>
        <v>51</v>
      </c>
      <c r="AA247" s="30" t="str">
        <f t="shared" si="634"/>
        <v>10</v>
      </c>
      <c r="AB247" s="19" t="str">
        <f t="shared" ref="AB247:AC247" si="638">AB246</f>
        <v>80</v>
      </c>
      <c r="AC247" s="19" t="str">
        <f t="shared" si="638"/>
        <v>51</v>
      </c>
      <c r="AD247" s="20">
        <f>ROUNDUP(((((AB247+AC247)*2)+3)*0.0254),3)</f>
        <v>6.7309999999999999</v>
      </c>
      <c r="AF247" s="21">
        <f t="shared" ref="AF247:AF252" si="639">T247</f>
        <v>6.7309999999999999</v>
      </c>
      <c r="AG247" s="25">
        <f>VLOOKUP(Q247,'SFG-RM'!A:B,2,0)</f>
        <v>22.495284269999999</v>
      </c>
      <c r="AH247" s="19">
        <f t="shared" si="626"/>
        <v>151.41575842136999</v>
      </c>
      <c r="AI247" s="42"/>
      <c r="AJ247" s="42"/>
      <c r="AK247" s="42"/>
      <c r="AL247" s="42"/>
      <c r="AM247" s="42"/>
      <c r="AN247" s="42"/>
      <c r="AO247" s="42"/>
      <c r="AP247" s="42"/>
      <c r="AQ247" s="42"/>
      <c r="AR247" s="44"/>
      <c r="AS247" s="40">
        <f t="shared" si="635"/>
        <v>180.80099999999999</v>
      </c>
      <c r="AT247" s="31">
        <f t="shared" si="636"/>
        <v>204</v>
      </c>
    </row>
    <row r="248" spans="1:46">
      <c r="A248" s="41">
        <v>4</v>
      </c>
      <c r="B248" s="15">
        <f t="shared" ref="B248:G248" si="640">B247</f>
        <v>28</v>
      </c>
      <c r="C248" s="15" t="str">
        <f t="shared" si="640"/>
        <v>28.03.2024</v>
      </c>
      <c r="D248" s="16" t="str">
        <f t="shared" si="640"/>
        <v>SFG-FRBNRG-BOR-80X51X10</v>
      </c>
      <c r="E248" s="16" t="str">
        <f t="shared" si="640"/>
        <v>Restonic Hotel Motel Bonnell Regular Border 80X51X10</v>
      </c>
      <c r="F248" s="16" t="str">
        <f t="shared" si="640"/>
        <v>SFG-FRBNRG-BOR-80X51X10</v>
      </c>
      <c r="G248" s="16" t="str">
        <f t="shared" si="640"/>
        <v>Restonic Hotel Motel Bonnell Regular Border 80X51X10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8" t="s">
        <v>1964</v>
      </c>
      <c r="R248" s="38" t="s">
        <v>1965</v>
      </c>
      <c r="S248" s="38" t="s">
        <v>25</v>
      </c>
      <c r="T248" s="39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631"/>
        <v>80X51X10</v>
      </c>
      <c r="Y248" s="30" t="str">
        <f t="shared" si="632"/>
        <v>80</v>
      </c>
      <c r="Z248" s="30" t="str">
        <f t="shared" si="633"/>
        <v>51</v>
      </c>
      <c r="AA248" s="30" t="str">
        <f t="shared" si="634"/>
        <v>10</v>
      </c>
      <c r="AB248" s="19" t="str">
        <f t="shared" ref="AB248:AC248" si="641">AB247</f>
        <v>80</v>
      </c>
      <c r="AC248" s="19" t="str">
        <f t="shared" si="641"/>
        <v>51</v>
      </c>
      <c r="AD248" s="20">
        <f>ROUNDUP(((((72+30)*2)+3)*0.0254),3)</f>
        <v>5.258</v>
      </c>
      <c r="AF248" s="21">
        <f t="shared" si="639"/>
        <v>1</v>
      </c>
      <c r="AG248">
        <f>VLOOKUP(Q248,'Rm-feb-24'!B:P,15,0)</f>
        <v>5.9957000000000003</v>
      </c>
      <c r="AH248" s="19">
        <f t="shared" si="626"/>
        <v>5.9957000000000003</v>
      </c>
      <c r="AI248" s="42"/>
      <c r="AJ248" s="42"/>
      <c r="AK248" s="42"/>
      <c r="AL248" s="42"/>
      <c r="AM248" s="42"/>
      <c r="AN248" s="42"/>
      <c r="AO248" s="42"/>
      <c r="AP248" s="42"/>
      <c r="AQ248" s="42"/>
      <c r="AR248" s="44"/>
      <c r="AS248" s="40">
        <f t="shared" si="635"/>
        <v>180.80099999999999</v>
      </c>
      <c r="AT248" s="31">
        <f t="shared" si="636"/>
        <v>204</v>
      </c>
    </row>
    <row r="249" spans="1:46">
      <c r="A249" s="41">
        <v>5</v>
      </c>
      <c r="B249" s="15">
        <f t="shared" ref="B249:G249" si="642">B248</f>
        <v>28</v>
      </c>
      <c r="C249" s="15" t="str">
        <f t="shared" si="642"/>
        <v>28.03.2024</v>
      </c>
      <c r="D249" s="16" t="str">
        <f t="shared" si="642"/>
        <v>SFG-FRBNRG-BOR-80X51X10</v>
      </c>
      <c r="E249" s="16" t="str">
        <f t="shared" si="642"/>
        <v>Restonic Hotel Motel Bonnell Regular Border 80X51X10</v>
      </c>
      <c r="F249" s="16" t="str">
        <f t="shared" si="642"/>
        <v>SFG-FRBNRG-BOR-80X51X10</v>
      </c>
      <c r="G249" s="16" t="str">
        <f t="shared" si="642"/>
        <v>Restonic Hotel Motel Bonnell Regular Border 80X51X10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8" t="s">
        <v>459</v>
      </c>
      <c r="R249" s="38" t="s">
        <v>460</v>
      </c>
      <c r="S249" s="38" t="s">
        <v>25</v>
      </c>
      <c r="T249" s="39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631"/>
        <v>80X51X10</v>
      </c>
      <c r="Y249" s="30" t="str">
        <f t="shared" si="632"/>
        <v>80</v>
      </c>
      <c r="Z249" s="30" t="str">
        <f t="shared" si="633"/>
        <v>51</v>
      </c>
      <c r="AA249" s="30" t="str">
        <f t="shared" si="634"/>
        <v>10</v>
      </c>
      <c r="AB249" s="19" t="str">
        <f t="shared" ref="AB249:AC249" si="643">AB248</f>
        <v>80</v>
      </c>
      <c r="AC249" s="19" t="str">
        <f t="shared" si="643"/>
        <v>51</v>
      </c>
      <c r="AF249" s="21">
        <f t="shared" si="639"/>
        <v>1</v>
      </c>
      <c r="AG249">
        <f>VLOOKUP(Q249,'Rm-feb-24'!B:P,15,0)</f>
        <v>1.3274999999999999</v>
      </c>
      <c r="AH249" s="19">
        <f t="shared" si="626"/>
        <v>1.3274999999999999</v>
      </c>
      <c r="AI249" s="42"/>
      <c r="AJ249" s="42"/>
      <c r="AK249" s="42"/>
      <c r="AL249" s="42"/>
      <c r="AM249" s="42"/>
      <c r="AN249" s="42"/>
      <c r="AO249" s="42"/>
      <c r="AP249" s="42"/>
      <c r="AQ249" s="42"/>
      <c r="AR249" s="44"/>
      <c r="AS249" s="40">
        <f t="shared" si="635"/>
        <v>180.80099999999999</v>
      </c>
      <c r="AT249" s="31">
        <f t="shared" si="636"/>
        <v>204</v>
      </c>
    </row>
    <row r="250" spans="1:46">
      <c r="A250" s="41">
        <v>6</v>
      </c>
      <c r="B250" s="15">
        <f t="shared" ref="B250:G250" si="644">B249</f>
        <v>28</v>
      </c>
      <c r="C250" s="15" t="str">
        <f t="shared" si="644"/>
        <v>28.03.2024</v>
      </c>
      <c r="D250" s="16" t="str">
        <f t="shared" si="644"/>
        <v>SFG-FRBNRG-BOR-80X51X10</v>
      </c>
      <c r="E250" s="16" t="str">
        <f t="shared" si="644"/>
        <v>Restonic Hotel Motel Bonnell Regular Border 80X51X10</v>
      </c>
      <c r="F250" s="16" t="str">
        <f t="shared" si="644"/>
        <v>SFG-FRBNRG-BOR-80X51X10</v>
      </c>
      <c r="G250" s="16" t="str">
        <f t="shared" si="644"/>
        <v>Restonic Hotel Motel Bonnell Regular Border 80X51X10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8" t="s">
        <v>2232</v>
      </c>
      <c r="R250" s="38" t="s">
        <v>2233</v>
      </c>
      <c r="S250" s="38" t="s">
        <v>25</v>
      </c>
      <c r="T250" s="39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631"/>
        <v>80X51X10</v>
      </c>
      <c r="Y250" s="30" t="str">
        <f t="shared" si="632"/>
        <v>80</v>
      </c>
      <c r="Z250" s="30" t="str">
        <f t="shared" si="633"/>
        <v>51</v>
      </c>
      <c r="AA250" s="30" t="str">
        <f t="shared" si="634"/>
        <v>10</v>
      </c>
      <c r="AB250" s="19" t="str">
        <f t="shared" ref="AB250:AC250" si="645">AB249</f>
        <v>80</v>
      </c>
      <c r="AC250" s="19" t="str">
        <f t="shared" si="645"/>
        <v>51</v>
      </c>
      <c r="AF250" s="21">
        <f t="shared" si="639"/>
        <v>1</v>
      </c>
      <c r="AG250">
        <f>VLOOKUP(Q250,'Rm-feb-24'!B:P,15,0)</f>
        <v>1.7318</v>
      </c>
      <c r="AH250" s="19">
        <f t="shared" si="626"/>
        <v>1.7318</v>
      </c>
      <c r="AI250" s="42"/>
      <c r="AJ250" s="42"/>
      <c r="AK250" s="42"/>
      <c r="AL250" s="42"/>
      <c r="AM250" s="42"/>
      <c r="AN250" s="42"/>
      <c r="AO250" s="42"/>
      <c r="AP250" s="42"/>
      <c r="AQ250" s="42"/>
      <c r="AR250" s="44"/>
      <c r="AS250" s="40">
        <f t="shared" si="635"/>
        <v>180.80099999999999</v>
      </c>
      <c r="AT250" s="31">
        <f t="shared" si="636"/>
        <v>204</v>
      </c>
    </row>
    <row r="251" spans="1:46">
      <c r="A251" s="41">
        <v>7</v>
      </c>
      <c r="B251" s="15">
        <f t="shared" ref="B251:G251" si="646">B250</f>
        <v>28</v>
      </c>
      <c r="C251" s="15" t="str">
        <f t="shared" si="646"/>
        <v>28.03.2024</v>
      </c>
      <c r="D251" s="16" t="str">
        <f t="shared" si="646"/>
        <v>SFG-FRBNRG-BOR-80X51X10</v>
      </c>
      <c r="E251" s="16" t="str">
        <f t="shared" si="646"/>
        <v>Restonic Hotel Motel Bonnell Regular Border 80X51X10</v>
      </c>
      <c r="F251" s="16" t="str">
        <f t="shared" si="646"/>
        <v>SFG-FRBNRG-BOR-80X51X10</v>
      </c>
      <c r="G251" s="16" t="str">
        <f t="shared" si="646"/>
        <v>Restonic Hotel Motel Bonnell Regular Border 80X51X10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8" t="s">
        <v>18738</v>
      </c>
      <c r="R251" s="38" t="s">
        <v>34277</v>
      </c>
      <c r="S251" s="38" t="s">
        <v>192</v>
      </c>
      <c r="T251" s="39">
        <v>1.1599999999999999</v>
      </c>
      <c r="U251" s="16" t="s">
        <v>2292</v>
      </c>
      <c r="V251" s="16" t="s">
        <v>2276</v>
      </c>
      <c r="W251" s="16" t="s">
        <v>2295</v>
      </c>
      <c r="X251" s="29" t="str">
        <f t="shared" si="631"/>
        <v>80X51X10</v>
      </c>
      <c r="Y251" s="30" t="str">
        <f t="shared" si="632"/>
        <v>80</v>
      </c>
      <c r="Z251" s="30" t="str">
        <f t="shared" si="633"/>
        <v>51</v>
      </c>
      <c r="AA251" s="30" t="str">
        <f t="shared" si="634"/>
        <v>10</v>
      </c>
      <c r="AB251" s="19" t="str">
        <f t="shared" ref="AB251:AC251" si="647">AB250</f>
        <v>80</v>
      </c>
      <c r="AC251" s="19" t="str">
        <f t="shared" si="647"/>
        <v>51</v>
      </c>
      <c r="AF251" s="21">
        <f t="shared" si="639"/>
        <v>1.1599999999999999</v>
      </c>
      <c r="AG251" s="25">
        <f>VLOOKUP(Q251,'SFG-RM'!A:B,2,0)</f>
        <v>9.3094552894011979</v>
      </c>
      <c r="AH251" s="19">
        <f t="shared" si="626"/>
        <v>10.798968135705389</v>
      </c>
      <c r="AI251" s="42"/>
      <c r="AJ251" s="42"/>
      <c r="AK251" s="42"/>
      <c r="AL251" s="42"/>
      <c r="AM251" s="42"/>
      <c r="AN251" s="42"/>
      <c r="AO251" s="42"/>
      <c r="AP251" s="42"/>
      <c r="AQ251" s="42"/>
      <c r="AR251" s="44"/>
      <c r="AS251" s="40">
        <f t="shared" si="635"/>
        <v>180.80099999999999</v>
      </c>
      <c r="AT251" s="31">
        <f t="shared" si="636"/>
        <v>204</v>
      </c>
    </row>
    <row r="252" spans="1:46">
      <c r="A252" s="41">
        <v>8</v>
      </c>
      <c r="B252" s="15">
        <f t="shared" ref="B252:G252" si="648">B251</f>
        <v>28</v>
      </c>
      <c r="C252" s="15" t="str">
        <f t="shared" si="648"/>
        <v>28.03.2024</v>
      </c>
      <c r="D252" s="16" t="str">
        <f t="shared" si="648"/>
        <v>SFG-FRBNRG-BOR-80X51X10</v>
      </c>
      <c r="E252" s="16" t="str">
        <f t="shared" si="648"/>
        <v>Restonic Hotel Motel Bonnell Regular Border 80X51X10</v>
      </c>
      <c r="F252" s="16" t="str">
        <f t="shared" si="648"/>
        <v>SFG-FRBNRG-BOR-80X51X10</v>
      </c>
      <c r="G252" s="16" t="str">
        <f t="shared" si="648"/>
        <v>Restonic Hotel Motel Bonnell Regular Border 80X51X10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8" t="s">
        <v>1479</v>
      </c>
      <c r="R252" s="38" t="s">
        <v>1480</v>
      </c>
      <c r="S252" s="38" t="s">
        <v>165</v>
      </c>
      <c r="T252" s="39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631"/>
        <v>80X51X10</v>
      </c>
      <c r="Y252" s="30" t="str">
        <f t="shared" si="632"/>
        <v>80</v>
      </c>
      <c r="Z252" s="30" t="str">
        <f t="shared" si="633"/>
        <v>51</v>
      </c>
      <c r="AA252" s="30" t="str">
        <f t="shared" si="634"/>
        <v>10</v>
      </c>
      <c r="AB252" s="19" t="str">
        <f t="shared" ref="AB252:AC252" si="649">AB251</f>
        <v>80</v>
      </c>
      <c r="AC252" s="19" t="str">
        <f t="shared" si="649"/>
        <v>51</v>
      </c>
      <c r="AF252" s="21">
        <f t="shared" si="639"/>
        <v>2</v>
      </c>
      <c r="AG252">
        <f>VLOOKUP(Q252,'Rm-feb-24'!B:P,15,0)</f>
        <v>4.6721000000000004</v>
      </c>
      <c r="AH252" s="19">
        <f t="shared" si="626"/>
        <v>9.3442000000000007</v>
      </c>
      <c r="AI252" s="42"/>
      <c r="AJ252" s="42"/>
      <c r="AK252" s="42"/>
      <c r="AL252" s="42"/>
      <c r="AM252" s="42"/>
      <c r="AN252" s="42"/>
      <c r="AO252" s="42"/>
      <c r="AP252" s="42"/>
      <c r="AQ252" s="42"/>
      <c r="AR252" s="44"/>
      <c r="AS252" s="40">
        <f t="shared" si="635"/>
        <v>180.80099999999999</v>
      </c>
      <c r="AT252" s="31">
        <f t="shared" si="636"/>
        <v>204</v>
      </c>
    </row>
    <row r="254" spans="1:46">
      <c r="A254" s="41">
        <v>1</v>
      </c>
      <c r="B254" s="15">
        <v>29</v>
      </c>
      <c r="C254" s="15" t="s">
        <v>34276</v>
      </c>
      <c r="D254" s="16" t="s">
        <v>34336</v>
      </c>
      <c r="E254" s="16" t="s">
        <v>34337</v>
      </c>
      <c r="F254" s="16" t="str">
        <f>D254</f>
        <v>SFG-FRBNRG-BOR-80X54X10</v>
      </c>
      <c r="G254" s="16" t="str">
        <f>E254</f>
        <v>Restonic Hotel Motel Bonnell Regular Border 80X54X10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8" t="s">
        <v>1659</v>
      </c>
      <c r="R254" s="38" t="s">
        <v>1660</v>
      </c>
      <c r="S254" s="38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80X54X10</v>
      </c>
      <c r="Y254" s="30" t="str">
        <f>LEFT(X254,2)</f>
        <v>80</v>
      </c>
      <c r="Z254" s="30" t="str">
        <f>MID(X254,4,2)</f>
        <v>54</v>
      </c>
      <c r="AA254" s="30" t="str">
        <f>RIGHT(X254,2)</f>
        <v>10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650">AF254*AG254</f>
        <v>0.129439688</v>
      </c>
      <c r="AI254" s="42">
        <f>SUM(AH254:AH261)</f>
        <v>184.24314473838538</v>
      </c>
      <c r="AJ254" s="42">
        <f>ROUND(AI254,3)</f>
        <v>184.24299999999999</v>
      </c>
      <c r="AK254" s="42">
        <f>AJ254</f>
        <v>184.24299999999999</v>
      </c>
      <c r="AL254" s="42">
        <f>+AK254+AQ254</f>
        <v>207.04288700699999</v>
      </c>
      <c r="AM254" s="42">
        <f>+SUM(((AK254*3%*18%)))</f>
        <v>0.99491219999999991</v>
      </c>
      <c r="AN254" s="42">
        <f t="shared" ref="AN254" si="651">+SUM(((AK254*14.33%*53%)))</f>
        <v>13.993071607000001</v>
      </c>
      <c r="AO254" s="42">
        <f t="shared" ref="AO254" si="652">+SUM(((AK254*5.92%*53%)))</f>
        <v>5.7808083680000006</v>
      </c>
      <c r="AP254" s="42">
        <f t="shared" ref="AP254" si="653">+SUM(((AK254*2.08%*53%)))</f>
        <v>2.031094832</v>
      </c>
      <c r="AQ254" s="42">
        <f>SUM(AM254:AP254)</f>
        <v>22.799887007000002</v>
      </c>
      <c r="AR254" s="43">
        <f>ROUNDUP(AL254,0)</f>
        <v>208</v>
      </c>
      <c r="AS254" s="40">
        <f>AK254</f>
        <v>184.24299999999999</v>
      </c>
      <c r="AT254" s="31">
        <f>AR254</f>
        <v>208</v>
      </c>
    </row>
    <row r="255" spans="1:46">
      <c r="A255" s="41">
        <v>2</v>
      </c>
      <c r="B255" s="15">
        <f t="shared" ref="B255:G255" si="654">B254</f>
        <v>29</v>
      </c>
      <c r="C255" s="15" t="str">
        <f t="shared" si="654"/>
        <v>28.03.2024</v>
      </c>
      <c r="D255" s="16" t="str">
        <f t="shared" si="654"/>
        <v>SFG-FRBNRG-BOR-80X54X10</v>
      </c>
      <c r="E255" s="16" t="str">
        <f t="shared" si="654"/>
        <v>Restonic Hotel Motel Bonnell Regular Border 80X54X10</v>
      </c>
      <c r="F255" s="16" t="str">
        <f t="shared" si="654"/>
        <v>SFG-FRBNRG-BOR-80X54X10</v>
      </c>
      <c r="G255" s="16" t="str">
        <f t="shared" si="654"/>
        <v>Restonic Hotel Motel Bonnell Regular Border 80X54X10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8" t="s">
        <v>698</v>
      </c>
      <c r="R255" s="38" t="s">
        <v>699</v>
      </c>
      <c r="S255" s="38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655">RIGHT(D255,8)</f>
        <v>80X54X10</v>
      </c>
      <c r="Y255" s="30" t="str">
        <f t="shared" ref="Y255:Y261" si="656">LEFT(X255,2)</f>
        <v>80</v>
      </c>
      <c r="Z255" s="30" t="str">
        <f t="shared" ref="Z255:Z261" si="657">MID(X255,4,2)</f>
        <v>54</v>
      </c>
      <c r="AA255" s="30" t="str">
        <f t="shared" ref="AA255:AA261" si="658">RIGHT(X255,2)</f>
        <v>10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650"/>
        <v>5.8000000000000003E-2</v>
      </c>
      <c r="AI255" s="42"/>
      <c r="AJ255" s="42"/>
      <c r="AK255" s="42"/>
      <c r="AL255" s="42"/>
      <c r="AM255" s="42"/>
      <c r="AN255" s="42"/>
      <c r="AO255" s="42"/>
      <c r="AP255" s="42"/>
      <c r="AQ255" s="42"/>
      <c r="AR255" s="44"/>
      <c r="AS255" s="40">
        <f t="shared" ref="AS255:AS261" si="659">AS254</f>
        <v>184.24299999999999</v>
      </c>
      <c r="AT255" s="31">
        <f t="shared" ref="AT255:AT261" si="660">AT254</f>
        <v>208</v>
      </c>
    </row>
    <row r="256" spans="1:46">
      <c r="A256" s="41">
        <v>3</v>
      </c>
      <c r="B256" s="15">
        <f t="shared" ref="B256:G256" si="661">B255</f>
        <v>29</v>
      </c>
      <c r="C256" s="15" t="str">
        <f t="shared" si="661"/>
        <v>28.03.2024</v>
      </c>
      <c r="D256" s="16" t="str">
        <f t="shared" si="661"/>
        <v>SFG-FRBNRG-BOR-80X54X10</v>
      </c>
      <c r="E256" s="16" t="str">
        <f t="shared" si="661"/>
        <v>Restonic Hotel Motel Bonnell Regular Border 80X54X10</v>
      </c>
      <c r="F256" s="16" t="str">
        <f t="shared" si="661"/>
        <v>SFG-FRBNRG-BOR-80X54X10</v>
      </c>
      <c r="G256" s="16" t="str">
        <f t="shared" si="661"/>
        <v>Restonic Hotel Motel Bonnell Regular Border 80X54X10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8" t="s">
        <v>18717</v>
      </c>
      <c r="R256" s="38" t="s">
        <v>34278</v>
      </c>
      <c r="S256" s="38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655"/>
        <v>80X54X10</v>
      </c>
      <c r="Y256" s="30" t="str">
        <f t="shared" si="656"/>
        <v>80</v>
      </c>
      <c r="Z256" s="30" t="str">
        <f t="shared" si="657"/>
        <v>54</v>
      </c>
      <c r="AA256" s="30" t="str">
        <f t="shared" si="658"/>
        <v>10</v>
      </c>
      <c r="AB256" s="19" t="str">
        <f t="shared" ref="AB256:AC256" si="662">AB255</f>
        <v>80</v>
      </c>
      <c r="AC256" s="19" t="str">
        <f t="shared" si="662"/>
        <v>54</v>
      </c>
      <c r="AD256" s="20">
        <f>ROUNDUP(((((AB256+AC256)*2)+3)*0.0254),3)</f>
        <v>6.8840000000000003</v>
      </c>
      <c r="AF256" s="21">
        <f t="shared" ref="AF256:AF261" si="663">T256</f>
        <v>6.8840000000000003</v>
      </c>
      <c r="AG256" s="25">
        <f>VLOOKUP(Q256,'SFG-RM'!A:B,2,0)</f>
        <v>22.495284269999999</v>
      </c>
      <c r="AH256" s="19">
        <f t="shared" si="650"/>
        <v>154.85753691468</v>
      </c>
      <c r="AI256" s="42"/>
      <c r="AJ256" s="42"/>
      <c r="AK256" s="42"/>
      <c r="AL256" s="42"/>
      <c r="AM256" s="42"/>
      <c r="AN256" s="42"/>
      <c r="AO256" s="42"/>
      <c r="AP256" s="42"/>
      <c r="AQ256" s="42"/>
      <c r="AR256" s="44"/>
      <c r="AS256" s="40">
        <f t="shared" si="659"/>
        <v>184.24299999999999</v>
      </c>
      <c r="AT256" s="31">
        <f t="shared" si="660"/>
        <v>208</v>
      </c>
    </row>
    <row r="257" spans="1:46">
      <c r="A257" s="41">
        <v>4</v>
      </c>
      <c r="B257" s="15">
        <f t="shared" ref="B257:G257" si="664">B256</f>
        <v>29</v>
      </c>
      <c r="C257" s="15" t="str">
        <f t="shared" si="664"/>
        <v>28.03.2024</v>
      </c>
      <c r="D257" s="16" t="str">
        <f t="shared" si="664"/>
        <v>SFG-FRBNRG-BOR-80X54X10</v>
      </c>
      <c r="E257" s="16" t="str">
        <f t="shared" si="664"/>
        <v>Restonic Hotel Motel Bonnell Regular Border 80X54X10</v>
      </c>
      <c r="F257" s="16" t="str">
        <f t="shared" si="664"/>
        <v>SFG-FRBNRG-BOR-80X54X10</v>
      </c>
      <c r="G257" s="16" t="str">
        <f t="shared" si="664"/>
        <v>Restonic Hotel Motel Bonnell Regular Border 80X54X10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8" t="s">
        <v>1964</v>
      </c>
      <c r="R257" s="38" t="s">
        <v>1965</v>
      </c>
      <c r="S257" s="38" t="s">
        <v>25</v>
      </c>
      <c r="T257" s="39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655"/>
        <v>80X54X10</v>
      </c>
      <c r="Y257" s="30" t="str">
        <f t="shared" si="656"/>
        <v>80</v>
      </c>
      <c r="Z257" s="30" t="str">
        <f t="shared" si="657"/>
        <v>54</v>
      </c>
      <c r="AA257" s="30" t="str">
        <f t="shared" si="658"/>
        <v>10</v>
      </c>
      <c r="AB257" s="19" t="str">
        <f t="shared" ref="AB257:AC257" si="665">AB256</f>
        <v>80</v>
      </c>
      <c r="AC257" s="19" t="str">
        <f t="shared" si="665"/>
        <v>54</v>
      </c>
      <c r="AD257" s="20">
        <f>ROUNDUP(((((72+30)*2)+3)*0.0254),3)</f>
        <v>5.258</v>
      </c>
      <c r="AF257" s="21">
        <f t="shared" si="663"/>
        <v>1</v>
      </c>
      <c r="AG257">
        <f>VLOOKUP(Q257,'Rm-feb-24'!B:P,15,0)</f>
        <v>5.9957000000000003</v>
      </c>
      <c r="AH257" s="19">
        <f t="shared" si="650"/>
        <v>5.9957000000000003</v>
      </c>
      <c r="AI257" s="42"/>
      <c r="AJ257" s="42"/>
      <c r="AK257" s="42"/>
      <c r="AL257" s="42"/>
      <c r="AM257" s="42"/>
      <c r="AN257" s="42"/>
      <c r="AO257" s="42"/>
      <c r="AP257" s="42"/>
      <c r="AQ257" s="42"/>
      <c r="AR257" s="44"/>
      <c r="AS257" s="40">
        <f t="shared" si="659"/>
        <v>184.24299999999999</v>
      </c>
      <c r="AT257" s="31">
        <f t="shared" si="660"/>
        <v>208</v>
      </c>
    </row>
    <row r="258" spans="1:46">
      <c r="A258" s="41">
        <v>5</v>
      </c>
      <c r="B258" s="15">
        <f t="shared" ref="B258:G258" si="666">B257</f>
        <v>29</v>
      </c>
      <c r="C258" s="15" t="str">
        <f t="shared" si="666"/>
        <v>28.03.2024</v>
      </c>
      <c r="D258" s="16" t="str">
        <f t="shared" si="666"/>
        <v>SFG-FRBNRG-BOR-80X54X10</v>
      </c>
      <c r="E258" s="16" t="str">
        <f t="shared" si="666"/>
        <v>Restonic Hotel Motel Bonnell Regular Border 80X54X10</v>
      </c>
      <c r="F258" s="16" t="str">
        <f t="shared" si="666"/>
        <v>SFG-FRBNRG-BOR-80X54X10</v>
      </c>
      <c r="G258" s="16" t="str">
        <f t="shared" si="666"/>
        <v>Restonic Hotel Motel Bonnell Regular Border 80X54X10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8" t="s">
        <v>459</v>
      </c>
      <c r="R258" s="38" t="s">
        <v>460</v>
      </c>
      <c r="S258" s="38" t="s">
        <v>25</v>
      </c>
      <c r="T258" s="39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655"/>
        <v>80X54X10</v>
      </c>
      <c r="Y258" s="30" t="str">
        <f t="shared" si="656"/>
        <v>80</v>
      </c>
      <c r="Z258" s="30" t="str">
        <f t="shared" si="657"/>
        <v>54</v>
      </c>
      <c r="AA258" s="30" t="str">
        <f t="shared" si="658"/>
        <v>10</v>
      </c>
      <c r="AB258" s="19" t="str">
        <f t="shared" ref="AB258:AC258" si="667">AB257</f>
        <v>80</v>
      </c>
      <c r="AC258" s="19" t="str">
        <f t="shared" si="667"/>
        <v>54</v>
      </c>
      <c r="AF258" s="21">
        <f t="shared" si="663"/>
        <v>1</v>
      </c>
      <c r="AG258">
        <f>VLOOKUP(Q258,'Rm-feb-24'!B:P,15,0)</f>
        <v>1.3274999999999999</v>
      </c>
      <c r="AH258" s="19">
        <f t="shared" si="650"/>
        <v>1.3274999999999999</v>
      </c>
      <c r="AI258" s="42"/>
      <c r="AJ258" s="42"/>
      <c r="AK258" s="42"/>
      <c r="AL258" s="42"/>
      <c r="AM258" s="42"/>
      <c r="AN258" s="42"/>
      <c r="AO258" s="42"/>
      <c r="AP258" s="42"/>
      <c r="AQ258" s="42"/>
      <c r="AR258" s="44"/>
      <c r="AS258" s="40">
        <f t="shared" si="659"/>
        <v>184.24299999999999</v>
      </c>
      <c r="AT258" s="31">
        <f t="shared" si="660"/>
        <v>208</v>
      </c>
    </row>
    <row r="259" spans="1:46">
      <c r="A259" s="41">
        <v>6</v>
      </c>
      <c r="B259" s="15">
        <f t="shared" ref="B259:G259" si="668">B258</f>
        <v>29</v>
      </c>
      <c r="C259" s="15" t="str">
        <f t="shared" si="668"/>
        <v>28.03.2024</v>
      </c>
      <c r="D259" s="16" t="str">
        <f t="shared" si="668"/>
        <v>SFG-FRBNRG-BOR-80X54X10</v>
      </c>
      <c r="E259" s="16" t="str">
        <f t="shared" si="668"/>
        <v>Restonic Hotel Motel Bonnell Regular Border 80X54X10</v>
      </c>
      <c r="F259" s="16" t="str">
        <f t="shared" si="668"/>
        <v>SFG-FRBNRG-BOR-80X54X10</v>
      </c>
      <c r="G259" s="16" t="str">
        <f t="shared" si="668"/>
        <v>Restonic Hotel Motel Bonnell Regular Border 80X54X10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8" t="s">
        <v>2232</v>
      </c>
      <c r="R259" s="38" t="s">
        <v>2233</v>
      </c>
      <c r="S259" s="38" t="s">
        <v>25</v>
      </c>
      <c r="T259" s="39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655"/>
        <v>80X54X10</v>
      </c>
      <c r="Y259" s="30" t="str">
        <f t="shared" si="656"/>
        <v>80</v>
      </c>
      <c r="Z259" s="30" t="str">
        <f t="shared" si="657"/>
        <v>54</v>
      </c>
      <c r="AA259" s="30" t="str">
        <f t="shared" si="658"/>
        <v>10</v>
      </c>
      <c r="AB259" s="19" t="str">
        <f t="shared" ref="AB259:AC259" si="669">AB258</f>
        <v>80</v>
      </c>
      <c r="AC259" s="19" t="str">
        <f t="shared" si="669"/>
        <v>54</v>
      </c>
      <c r="AF259" s="21">
        <f t="shared" si="663"/>
        <v>1</v>
      </c>
      <c r="AG259">
        <f>VLOOKUP(Q259,'Rm-feb-24'!B:P,15,0)</f>
        <v>1.7318</v>
      </c>
      <c r="AH259" s="19">
        <f t="shared" si="650"/>
        <v>1.7318</v>
      </c>
      <c r="AI259" s="42"/>
      <c r="AJ259" s="42"/>
      <c r="AK259" s="42"/>
      <c r="AL259" s="42"/>
      <c r="AM259" s="42"/>
      <c r="AN259" s="42"/>
      <c r="AO259" s="42"/>
      <c r="AP259" s="42"/>
      <c r="AQ259" s="42"/>
      <c r="AR259" s="44"/>
      <c r="AS259" s="40">
        <f t="shared" si="659"/>
        <v>184.24299999999999</v>
      </c>
      <c r="AT259" s="31">
        <f t="shared" si="660"/>
        <v>208</v>
      </c>
    </row>
    <row r="260" spans="1:46">
      <c r="A260" s="41">
        <v>7</v>
      </c>
      <c r="B260" s="15">
        <f t="shared" ref="B260:G260" si="670">B259</f>
        <v>29</v>
      </c>
      <c r="C260" s="15" t="str">
        <f t="shared" si="670"/>
        <v>28.03.2024</v>
      </c>
      <c r="D260" s="16" t="str">
        <f t="shared" si="670"/>
        <v>SFG-FRBNRG-BOR-80X54X10</v>
      </c>
      <c r="E260" s="16" t="str">
        <f t="shared" si="670"/>
        <v>Restonic Hotel Motel Bonnell Regular Border 80X54X10</v>
      </c>
      <c r="F260" s="16" t="str">
        <f t="shared" si="670"/>
        <v>SFG-FRBNRG-BOR-80X54X10</v>
      </c>
      <c r="G260" s="16" t="str">
        <f t="shared" si="670"/>
        <v>Restonic Hotel Motel Bonnell Regular Border 80X54X10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8" t="s">
        <v>18738</v>
      </c>
      <c r="R260" s="38" t="s">
        <v>34277</v>
      </c>
      <c r="S260" s="38" t="s">
        <v>192</v>
      </c>
      <c r="T260" s="39">
        <v>1.1599999999999999</v>
      </c>
      <c r="U260" s="16" t="s">
        <v>2292</v>
      </c>
      <c r="V260" s="16" t="s">
        <v>2276</v>
      </c>
      <c r="W260" s="16" t="s">
        <v>2295</v>
      </c>
      <c r="X260" s="29" t="str">
        <f t="shared" si="655"/>
        <v>80X54X10</v>
      </c>
      <c r="Y260" s="30" t="str">
        <f t="shared" si="656"/>
        <v>80</v>
      </c>
      <c r="Z260" s="30" t="str">
        <f t="shared" si="657"/>
        <v>54</v>
      </c>
      <c r="AA260" s="30" t="str">
        <f t="shared" si="658"/>
        <v>10</v>
      </c>
      <c r="AB260" s="19" t="str">
        <f t="shared" ref="AB260:AC260" si="671">AB259</f>
        <v>80</v>
      </c>
      <c r="AC260" s="19" t="str">
        <f t="shared" si="671"/>
        <v>54</v>
      </c>
      <c r="AF260" s="21">
        <f t="shared" si="663"/>
        <v>1.1599999999999999</v>
      </c>
      <c r="AG260" s="25">
        <f>VLOOKUP(Q260,'SFG-RM'!A:B,2,0)</f>
        <v>9.3094552894011979</v>
      </c>
      <c r="AH260" s="19">
        <f t="shared" si="650"/>
        <v>10.798968135705389</v>
      </c>
      <c r="AI260" s="42"/>
      <c r="AJ260" s="42"/>
      <c r="AK260" s="42"/>
      <c r="AL260" s="42"/>
      <c r="AM260" s="42"/>
      <c r="AN260" s="42"/>
      <c r="AO260" s="42"/>
      <c r="AP260" s="42"/>
      <c r="AQ260" s="42"/>
      <c r="AR260" s="44"/>
      <c r="AS260" s="40">
        <f t="shared" si="659"/>
        <v>184.24299999999999</v>
      </c>
      <c r="AT260" s="31">
        <f t="shared" si="660"/>
        <v>208</v>
      </c>
    </row>
    <row r="261" spans="1:46">
      <c r="A261" s="41">
        <v>8</v>
      </c>
      <c r="B261" s="15">
        <f t="shared" ref="B261:G261" si="672">B260</f>
        <v>29</v>
      </c>
      <c r="C261" s="15" t="str">
        <f t="shared" si="672"/>
        <v>28.03.2024</v>
      </c>
      <c r="D261" s="16" t="str">
        <f t="shared" si="672"/>
        <v>SFG-FRBNRG-BOR-80X54X10</v>
      </c>
      <c r="E261" s="16" t="str">
        <f t="shared" si="672"/>
        <v>Restonic Hotel Motel Bonnell Regular Border 80X54X10</v>
      </c>
      <c r="F261" s="16" t="str">
        <f t="shared" si="672"/>
        <v>SFG-FRBNRG-BOR-80X54X10</v>
      </c>
      <c r="G261" s="16" t="str">
        <f t="shared" si="672"/>
        <v>Restonic Hotel Motel Bonnell Regular Border 80X54X10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8" t="s">
        <v>1479</v>
      </c>
      <c r="R261" s="38" t="s">
        <v>1480</v>
      </c>
      <c r="S261" s="38" t="s">
        <v>165</v>
      </c>
      <c r="T261" s="39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655"/>
        <v>80X54X10</v>
      </c>
      <c r="Y261" s="30" t="str">
        <f t="shared" si="656"/>
        <v>80</v>
      </c>
      <c r="Z261" s="30" t="str">
        <f t="shared" si="657"/>
        <v>54</v>
      </c>
      <c r="AA261" s="30" t="str">
        <f t="shared" si="658"/>
        <v>10</v>
      </c>
      <c r="AB261" s="19" t="str">
        <f t="shared" ref="AB261:AC261" si="673">AB260</f>
        <v>80</v>
      </c>
      <c r="AC261" s="19" t="str">
        <f t="shared" si="673"/>
        <v>54</v>
      </c>
      <c r="AF261" s="21">
        <f t="shared" si="663"/>
        <v>2</v>
      </c>
      <c r="AG261">
        <f>VLOOKUP(Q261,'Rm-feb-24'!B:P,15,0)</f>
        <v>4.6721000000000004</v>
      </c>
      <c r="AH261" s="19">
        <f t="shared" si="650"/>
        <v>9.3442000000000007</v>
      </c>
      <c r="AI261" s="42"/>
      <c r="AJ261" s="42"/>
      <c r="AK261" s="42"/>
      <c r="AL261" s="42"/>
      <c r="AM261" s="42"/>
      <c r="AN261" s="42"/>
      <c r="AO261" s="42"/>
      <c r="AP261" s="42"/>
      <c r="AQ261" s="42"/>
      <c r="AR261" s="44"/>
      <c r="AS261" s="40">
        <f t="shared" si="659"/>
        <v>184.24299999999999</v>
      </c>
      <c r="AT261" s="31">
        <f t="shared" si="660"/>
        <v>208</v>
      </c>
    </row>
    <row r="263" spans="1:46">
      <c r="A263" s="41">
        <v>1</v>
      </c>
      <c r="B263" s="15">
        <v>30</v>
      </c>
      <c r="C263" s="15" t="s">
        <v>34276</v>
      </c>
      <c r="D263" s="16" t="s">
        <v>34338</v>
      </c>
      <c r="E263" s="16" t="s">
        <v>34339</v>
      </c>
      <c r="F263" s="16" t="str">
        <f>D263</f>
        <v>SFG-FRBNRG-BOR-80X57X10</v>
      </c>
      <c r="G263" s="16" t="str">
        <f>E263</f>
        <v>Restonic Hotel Motel Bonnell Regular Border 80X57X10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8" t="s">
        <v>1659</v>
      </c>
      <c r="R263" s="38" t="s">
        <v>1660</v>
      </c>
      <c r="S263" s="38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80X57X10</v>
      </c>
      <c r="Y263" s="30" t="str">
        <f>LEFT(X263,2)</f>
        <v>80</v>
      </c>
      <c r="Z263" s="30" t="str">
        <f>MID(X263,4,2)</f>
        <v>57</v>
      </c>
      <c r="AA263" s="30" t="str">
        <f>RIGHT(X263,2)</f>
        <v>10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674">AF263*AG263</f>
        <v>0.129439688</v>
      </c>
      <c r="AI263" s="42">
        <f>SUM(AH263:AH270)</f>
        <v>187.66242794742539</v>
      </c>
      <c r="AJ263" s="42">
        <f>ROUND(AI263,3)</f>
        <v>187.66200000000001</v>
      </c>
      <c r="AK263" s="42">
        <f>AJ263</f>
        <v>187.66200000000001</v>
      </c>
      <c r="AL263" s="42">
        <f>+AK263+AQ263</f>
        <v>210.88498483800001</v>
      </c>
      <c r="AM263" s="42">
        <f>+SUM(((AK263*3%*18%)))</f>
        <v>1.0133748</v>
      </c>
      <c r="AN263" s="42">
        <f t="shared" ref="AN263" si="675">+SUM(((AK263*14.33%*53%)))</f>
        <v>14.252741238000002</v>
      </c>
      <c r="AO263" s="42">
        <f t="shared" ref="AO263" si="676">+SUM(((AK263*5.92%*53%)))</f>
        <v>5.8880829120000007</v>
      </c>
      <c r="AP263" s="42">
        <f t="shared" ref="AP263" si="677">+SUM(((AK263*2.08%*53%)))</f>
        <v>2.0687858880000003</v>
      </c>
      <c r="AQ263" s="42">
        <f>SUM(AM263:AP263)</f>
        <v>23.222984838000002</v>
      </c>
      <c r="AR263" s="43">
        <f>ROUNDUP(AL263,0)</f>
        <v>211</v>
      </c>
      <c r="AS263" s="40">
        <f>AK263</f>
        <v>187.66200000000001</v>
      </c>
      <c r="AT263" s="31">
        <f>AR263</f>
        <v>211</v>
      </c>
    </row>
    <row r="264" spans="1:46">
      <c r="A264" s="41">
        <v>2</v>
      </c>
      <c r="B264" s="15">
        <f t="shared" ref="B264:G264" si="678">B263</f>
        <v>30</v>
      </c>
      <c r="C264" s="15" t="str">
        <f t="shared" si="678"/>
        <v>28.03.2024</v>
      </c>
      <c r="D264" s="16" t="str">
        <f t="shared" si="678"/>
        <v>SFG-FRBNRG-BOR-80X57X10</v>
      </c>
      <c r="E264" s="16" t="str">
        <f t="shared" si="678"/>
        <v>Restonic Hotel Motel Bonnell Regular Border 80X57X10</v>
      </c>
      <c r="F264" s="16" t="str">
        <f t="shared" si="678"/>
        <v>SFG-FRBNRG-BOR-80X57X10</v>
      </c>
      <c r="G264" s="16" t="str">
        <f t="shared" si="678"/>
        <v>Restonic Hotel Motel Bonnell Regular Border 80X57X10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8" t="s">
        <v>698</v>
      </c>
      <c r="R264" s="38" t="s">
        <v>699</v>
      </c>
      <c r="S264" s="38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679">RIGHT(D264,8)</f>
        <v>80X57X10</v>
      </c>
      <c r="Y264" s="30" t="str">
        <f t="shared" ref="Y264:Y270" si="680">LEFT(X264,2)</f>
        <v>80</v>
      </c>
      <c r="Z264" s="30" t="str">
        <f t="shared" ref="Z264:Z270" si="681">MID(X264,4,2)</f>
        <v>57</v>
      </c>
      <c r="AA264" s="30" t="str">
        <f t="shared" ref="AA264:AA270" si="682">RIGHT(X264,2)</f>
        <v>10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674"/>
        <v>5.8000000000000003E-2</v>
      </c>
      <c r="AI264" s="42"/>
      <c r="AJ264" s="42"/>
      <c r="AK264" s="42"/>
      <c r="AL264" s="42"/>
      <c r="AM264" s="42"/>
      <c r="AN264" s="42"/>
      <c r="AO264" s="42"/>
      <c r="AP264" s="42"/>
      <c r="AQ264" s="42"/>
      <c r="AR264" s="44"/>
      <c r="AS264" s="40">
        <f t="shared" ref="AS264:AS270" si="683">AS263</f>
        <v>187.66200000000001</v>
      </c>
      <c r="AT264" s="31">
        <f t="shared" ref="AT264:AT270" si="684">AT263</f>
        <v>211</v>
      </c>
    </row>
    <row r="265" spans="1:46">
      <c r="A265" s="41">
        <v>3</v>
      </c>
      <c r="B265" s="15">
        <f t="shared" ref="B265:G265" si="685">B264</f>
        <v>30</v>
      </c>
      <c r="C265" s="15" t="str">
        <f t="shared" si="685"/>
        <v>28.03.2024</v>
      </c>
      <c r="D265" s="16" t="str">
        <f t="shared" si="685"/>
        <v>SFG-FRBNRG-BOR-80X57X10</v>
      </c>
      <c r="E265" s="16" t="str">
        <f t="shared" si="685"/>
        <v>Restonic Hotel Motel Bonnell Regular Border 80X57X10</v>
      </c>
      <c r="F265" s="16" t="str">
        <f t="shared" si="685"/>
        <v>SFG-FRBNRG-BOR-80X57X10</v>
      </c>
      <c r="G265" s="16" t="str">
        <f t="shared" si="685"/>
        <v>Restonic Hotel Motel Bonnell Regular Border 80X57X10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8" t="s">
        <v>18717</v>
      </c>
      <c r="R265" s="38" t="s">
        <v>34278</v>
      </c>
      <c r="S265" s="38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679"/>
        <v>80X57X10</v>
      </c>
      <c r="Y265" s="30" t="str">
        <f t="shared" si="680"/>
        <v>80</v>
      </c>
      <c r="Z265" s="30" t="str">
        <f t="shared" si="681"/>
        <v>57</v>
      </c>
      <c r="AA265" s="30" t="str">
        <f t="shared" si="682"/>
        <v>10</v>
      </c>
      <c r="AB265" s="19" t="str">
        <f t="shared" ref="AB265:AC265" si="686">AB264</f>
        <v>80</v>
      </c>
      <c r="AC265" s="19" t="str">
        <f t="shared" si="686"/>
        <v>57</v>
      </c>
      <c r="AD265" s="20">
        <f>ROUNDUP(((((AB265+AC265)*2)+3)*0.0254),3)</f>
        <v>7.0360000000000005</v>
      </c>
      <c r="AF265" s="21">
        <f t="shared" ref="AF265:AF270" si="687">T265</f>
        <v>7.0360000000000005</v>
      </c>
      <c r="AG265" s="25">
        <f>VLOOKUP(Q265,'SFG-RM'!A:B,2,0)</f>
        <v>22.495284269999999</v>
      </c>
      <c r="AH265" s="19">
        <f t="shared" si="674"/>
        <v>158.27682012372</v>
      </c>
      <c r="AI265" s="42"/>
      <c r="AJ265" s="42"/>
      <c r="AK265" s="42"/>
      <c r="AL265" s="42"/>
      <c r="AM265" s="42"/>
      <c r="AN265" s="42"/>
      <c r="AO265" s="42"/>
      <c r="AP265" s="42"/>
      <c r="AQ265" s="42"/>
      <c r="AR265" s="44"/>
      <c r="AS265" s="40">
        <f t="shared" si="683"/>
        <v>187.66200000000001</v>
      </c>
      <c r="AT265" s="31">
        <f t="shared" si="684"/>
        <v>211</v>
      </c>
    </row>
    <row r="266" spans="1:46">
      <c r="A266" s="41">
        <v>4</v>
      </c>
      <c r="B266" s="15">
        <f t="shared" ref="B266:G266" si="688">B265</f>
        <v>30</v>
      </c>
      <c r="C266" s="15" t="str">
        <f t="shared" si="688"/>
        <v>28.03.2024</v>
      </c>
      <c r="D266" s="16" t="str">
        <f t="shared" si="688"/>
        <v>SFG-FRBNRG-BOR-80X57X10</v>
      </c>
      <c r="E266" s="16" t="str">
        <f t="shared" si="688"/>
        <v>Restonic Hotel Motel Bonnell Regular Border 80X57X10</v>
      </c>
      <c r="F266" s="16" t="str">
        <f t="shared" si="688"/>
        <v>SFG-FRBNRG-BOR-80X57X10</v>
      </c>
      <c r="G266" s="16" t="str">
        <f t="shared" si="688"/>
        <v>Restonic Hotel Motel Bonnell Regular Border 80X57X10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8" t="s">
        <v>1964</v>
      </c>
      <c r="R266" s="38" t="s">
        <v>1965</v>
      </c>
      <c r="S266" s="38" t="s">
        <v>25</v>
      </c>
      <c r="T266" s="39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679"/>
        <v>80X57X10</v>
      </c>
      <c r="Y266" s="30" t="str">
        <f t="shared" si="680"/>
        <v>80</v>
      </c>
      <c r="Z266" s="30" t="str">
        <f t="shared" si="681"/>
        <v>57</v>
      </c>
      <c r="AA266" s="30" t="str">
        <f t="shared" si="682"/>
        <v>10</v>
      </c>
      <c r="AB266" s="19" t="str">
        <f t="shared" ref="AB266:AC266" si="689">AB265</f>
        <v>80</v>
      </c>
      <c r="AC266" s="19" t="str">
        <f t="shared" si="689"/>
        <v>57</v>
      </c>
      <c r="AD266" s="20">
        <f>ROUNDUP(((((72+30)*2)+3)*0.0254),3)</f>
        <v>5.258</v>
      </c>
      <c r="AF266" s="21">
        <f t="shared" si="687"/>
        <v>1</v>
      </c>
      <c r="AG266">
        <f>VLOOKUP(Q266,'Rm-feb-24'!B:P,15,0)</f>
        <v>5.9957000000000003</v>
      </c>
      <c r="AH266" s="19">
        <f t="shared" si="674"/>
        <v>5.9957000000000003</v>
      </c>
      <c r="AI266" s="42"/>
      <c r="AJ266" s="42"/>
      <c r="AK266" s="42"/>
      <c r="AL266" s="42"/>
      <c r="AM266" s="42"/>
      <c r="AN266" s="42"/>
      <c r="AO266" s="42"/>
      <c r="AP266" s="42"/>
      <c r="AQ266" s="42"/>
      <c r="AR266" s="44"/>
      <c r="AS266" s="40">
        <f t="shared" si="683"/>
        <v>187.66200000000001</v>
      </c>
      <c r="AT266" s="31">
        <f t="shared" si="684"/>
        <v>211</v>
      </c>
    </row>
    <row r="267" spans="1:46">
      <c r="A267" s="41">
        <v>5</v>
      </c>
      <c r="B267" s="15">
        <f t="shared" ref="B267:G267" si="690">B266</f>
        <v>30</v>
      </c>
      <c r="C267" s="15" t="str">
        <f t="shared" si="690"/>
        <v>28.03.2024</v>
      </c>
      <c r="D267" s="16" t="str">
        <f t="shared" si="690"/>
        <v>SFG-FRBNRG-BOR-80X57X10</v>
      </c>
      <c r="E267" s="16" t="str">
        <f t="shared" si="690"/>
        <v>Restonic Hotel Motel Bonnell Regular Border 80X57X10</v>
      </c>
      <c r="F267" s="16" t="str">
        <f t="shared" si="690"/>
        <v>SFG-FRBNRG-BOR-80X57X10</v>
      </c>
      <c r="G267" s="16" t="str">
        <f t="shared" si="690"/>
        <v>Restonic Hotel Motel Bonnell Regular Border 80X57X10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8" t="s">
        <v>459</v>
      </c>
      <c r="R267" s="38" t="s">
        <v>460</v>
      </c>
      <c r="S267" s="38" t="s">
        <v>25</v>
      </c>
      <c r="T267" s="39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679"/>
        <v>80X57X10</v>
      </c>
      <c r="Y267" s="30" t="str">
        <f t="shared" si="680"/>
        <v>80</v>
      </c>
      <c r="Z267" s="30" t="str">
        <f t="shared" si="681"/>
        <v>57</v>
      </c>
      <c r="AA267" s="30" t="str">
        <f t="shared" si="682"/>
        <v>10</v>
      </c>
      <c r="AB267" s="19" t="str">
        <f t="shared" ref="AB267:AC267" si="691">AB266</f>
        <v>80</v>
      </c>
      <c r="AC267" s="19" t="str">
        <f t="shared" si="691"/>
        <v>57</v>
      </c>
      <c r="AF267" s="21">
        <f t="shared" si="687"/>
        <v>1</v>
      </c>
      <c r="AG267">
        <f>VLOOKUP(Q267,'Rm-feb-24'!B:P,15,0)</f>
        <v>1.3274999999999999</v>
      </c>
      <c r="AH267" s="19">
        <f t="shared" si="674"/>
        <v>1.3274999999999999</v>
      </c>
      <c r="AI267" s="42"/>
      <c r="AJ267" s="42"/>
      <c r="AK267" s="42"/>
      <c r="AL267" s="42"/>
      <c r="AM267" s="42"/>
      <c r="AN267" s="42"/>
      <c r="AO267" s="42"/>
      <c r="AP267" s="42"/>
      <c r="AQ267" s="42"/>
      <c r="AR267" s="44"/>
      <c r="AS267" s="40">
        <f t="shared" si="683"/>
        <v>187.66200000000001</v>
      </c>
      <c r="AT267" s="31">
        <f t="shared" si="684"/>
        <v>211</v>
      </c>
    </row>
    <row r="268" spans="1:46">
      <c r="A268" s="41">
        <v>6</v>
      </c>
      <c r="B268" s="15">
        <f t="shared" ref="B268:G268" si="692">B267</f>
        <v>30</v>
      </c>
      <c r="C268" s="15" t="str">
        <f t="shared" si="692"/>
        <v>28.03.2024</v>
      </c>
      <c r="D268" s="16" t="str">
        <f t="shared" si="692"/>
        <v>SFG-FRBNRG-BOR-80X57X10</v>
      </c>
      <c r="E268" s="16" t="str">
        <f t="shared" si="692"/>
        <v>Restonic Hotel Motel Bonnell Regular Border 80X57X10</v>
      </c>
      <c r="F268" s="16" t="str">
        <f t="shared" si="692"/>
        <v>SFG-FRBNRG-BOR-80X57X10</v>
      </c>
      <c r="G268" s="16" t="str">
        <f t="shared" si="692"/>
        <v>Restonic Hotel Motel Bonnell Regular Border 80X57X10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8" t="s">
        <v>2232</v>
      </c>
      <c r="R268" s="38" t="s">
        <v>2233</v>
      </c>
      <c r="S268" s="38" t="s">
        <v>25</v>
      </c>
      <c r="T268" s="39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679"/>
        <v>80X57X10</v>
      </c>
      <c r="Y268" s="30" t="str">
        <f t="shared" si="680"/>
        <v>80</v>
      </c>
      <c r="Z268" s="30" t="str">
        <f t="shared" si="681"/>
        <v>57</v>
      </c>
      <c r="AA268" s="30" t="str">
        <f t="shared" si="682"/>
        <v>10</v>
      </c>
      <c r="AB268" s="19" t="str">
        <f t="shared" ref="AB268:AC268" si="693">AB267</f>
        <v>80</v>
      </c>
      <c r="AC268" s="19" t="str">
        <f t="shared" si="693"/>
        <v>57</v>
      </c>
      <c r="AF268" s="21">
        <f t="shared" si="687"/>
        <v>1</v>
      </c>
      <c r="AG268">
        <f>VLOOKUP(Q268,'Rm-feb-24'!B:P,15,0)</f>
        <v>1.7318</v>
      </c>
      <c r="AH268" s="19">
        <f t="shared" si="674"/>
        <v>1.7318</v>
      </c>
      <c r="AI268" s="42"/>
      <c r="AJ268" s="42"/>
      <c r="AK268" s="42"/>
      <c r="AL268" s="42"/>
      <c r="AM268" s="42"/>
      <c r="AN268" s="42"/>
      <c r="AO268" s="42"/>
      <c r="AP268" s="42"/>
      <c r="AQ268" s="42"/>
      <c r="AR268" s="44"/>
      <c r="AS268" s="40">
        <f t="shared" si="683"/>
        <v>187.66200000000001</v>
      </c>
      <c r="AT268" s="31">
        <f t="shared" si="684"/>
        <v>211</v>
      </c>
    </row>
    <row r="269" spans="1:46">
      <c r="A269" s="41">
        <v>7</v>
      </c>
      <c r="B269" s="15">
        <f t="shared" ref="B269:G269" si="694">B268</f>
        <v>30</v>
      </c>
      <c r="C269" s="15" t="str">
        <f t="shared" si="694"/>
        <v>28.03.2024</v>
      </c>
      <c r="D269" s="16" t="str">
        <f t="shared" si="694"/>
        <v>SFG-FRBNRG-BOR-80X57X10</v>
      </c>
      <c r="E269" s="16" t="str">
        <f t="shared" si="694"/>
        <v>Restonic Hotel Motel Bonnell Regular Border 80X57X10</v>
      </c>
      <c r="F269" s="16" t="str">
        <f t="shared" si="694"/>
        <v>SFG-FRBNRG-BOR-80X57X10</v>
      </c>
      <c r="G269" s="16" t="str">
        <f t="shared" si="694"/>
        <v>Restonic Hotel Motel Bonnell Regular Border 80X57X10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8" t="s">
        <v>18738</v>
      </c>
      <c r="R269" s="38" t="s">
        <v>34277</v>
      </c>
      <c r="S269" s="38" t="s">
        <v>192</v>
      </c>
      <c r="T269" s="39">
        <v>1.1599999999999999</v>
      </c>
      <c r="U269" s="16" t="s">
        <v>2292</v>
      </c>
      <c r="V269" s="16" t="s">
        <v>2276</v>
      </c>
      <c r="W269" s="16" t="s">
        <v>2295</v>
      </c>
      <c r="X269" s="29" t="str">
        <f t="shared" si="679"/>
        <v>80X57X10</v>
      </c>
      <c r="Y269" s="30" t="str">
        <f t="shared" si="680"/>
        <v>80</v>
      </c>
      <c r="Z269" s="30" t="str">
        <f t="shared" si="681"/>
        <v>57</v>
      </c>
      <c r="AA269" s="30" t="str">
        <f t="shared" si="682"/>
        <v>10</v>
      </c>
      <c r="AB269" s="19" t="str">
        <f t="shared" ref="AB269:AC269" si="695">AB268</f>
        <v>80</v>
      </c>
      <c r="AC269" s="19" t="str">
        <f t="shared" si="695"/>
        <v>57</v>
      </c>
      <c r="AF269" s="21">
        <f t="shared" si="687"/>
        <v>1.1599999999999999</v>
      </c>
      <c r="AG269" s="25">
        <f>VLOOKUP(Q269,'SFG-RM'!A:B,2,0)</f>
        <v>9.3094552894011979</v>
      </c>
      <c r="AH269" s="19">
        <f t="shared" si="674"/>
        <v>10.798968135705389</v>
      </c>
      <c r="AI269" s="42"/>
      <c r="AJ269" s="42"/>
      <c r="AK269" s="42"/>
      <c r="AL269" s="42"/>
      <c r="AM269" s="42"/>
      <c r="AN269" s="42"/>
      <c r="AO269" s="42"/>
      <c r="AP269" s="42"/>
      <c r="AQ269" s="42"/>
      <c r="AR269" s="44"/>
      <c r="AS269" s="40">
        <f t="shared" si="683"/>
        <v>187.66200000000001</v>
      </c>
      <c r="AT269" s="31">
        <f t="shared" si="684"/>
        <v>211</v>
      </c>
    </row>
    <row r="270" spans="1:46">
      <c r="A270" s="41">
        <v>8</v>
      </c>
      <c r="B270" s="15">
        <f t="shared" ref="B270:G270" si="696">B269</f>
        <v>30</v>
      </c>
      <c r="C270" s="15" t="str">
        <f t="shared" si="696"/>
        <v>28.03.2024</v>
      </c>
      <c r="D270" s="16" t="str">
        <f t="shared" si="696"/>
        <v>SFG-FRBNRG-BOR-80X57X10</v>
      </c>
      <c r="E270" s="16" t="str">
        <f t="shared" si="696"/>
        <v>Restonic Hotel Motel Bonnell Regular Border 80X57X10</v>
      </c>
      <c r="F270" s="16" t="str">
        <f t="shared" si="696"/>
        <v>SFG-FRBNRG-BOR-80X57X10</v>
      </c>
      <c r="G270" s="16" t="str">
        <f t="shared" si="696"/>
        <v>Restonic Hotel Motel Bonnell Regular Border 80X57X10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8" t="s">
        <v>1479</v>
      </c>
      <c r="R270" s="38" t="s">
        <v>1480</v>
      </c>
      <c r="S270" s="38" t="s">
        <v>165</v>
      </c>
      <c r="T270" s="39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679"/>
        <v>80X57X10</v>
      </c>
      <c r="Y270" s="30" t="str">
        <f t="shared" si="680"/>
        <v>80</v>
      </c>
      <c r="Z270" s="30" t="str">
        <f t="shared" si="681"/>
        <v>57</v>
      </c>
      <c r="AA270" s="30" t="str">
        <f t="shared" si="682"/>
        <v>10</v>
      </c>
      <c r="AB270" s="19" t="str">
        <f t="shared" ref="AB270:AC270" si="697">AB269</f>
        <v>80</v>
      </c>
      <c r="AC270" s="19" t="str">
        <f t="shared" si="697"/>
        <v>57</v>
      </c>
      <c r="AF270" s="21">
        <f t="shared" si="687"/>
        <v>2</v>
      </c>
      <c r="AG270">
        <f>VLOOKUP(Q270,'Rm-feb-24'!B:P,15,0)</f>
        <v>4.6721000000000004</v>
      </c>
      <c r="AH270" s="19">
        <f t="shared" si="674"/>
        <v>9.3442000000000007</v>
      </c>
      <c r="AI270" s="42"/>
      <c r="AJ270" s="42"/>
      <c r="AK270" s="42"/>
      <c r="AL270" s="42"/>
      <c r="AM270" s="42"/>
      <c r="AN270" s="42"/>
      <c r="AO270" s="42"/>
      <c r="AP270" s="42"/>
      <c r="AQ270" s="42"/>
      <c r="AR270" s="44"/>
      <c r="AS270" s="40">
        <f t="shared" si="683"/>
        <v>187.66200000000001</v>
      </c>
      <c r="AT270" s="31">
        <f t="shared" si="684"/>
        <v>211</v>
      </c>
    </row>
    <row r="272" spans="1:46">
      <c r="A272" s="41">
        <v>1</v>
      </c>
      <c r="B272" s="15">
        <v>31</v>
      </c>
      <c r="C272" s="15" t="s">
        <v>34276</v>
      </c>
      <c r="D272" s="16" t="s">
        <v>34340</v>
      </c>
      <c r="E272" s="16" t="s">
        <v>34341</v>
      </c>
      <c r="F272" s="16" t="str">
        <f>D272</f>
        <v>SFG-FRBNRG-BOR-80X63X10</v>
      </c>
      <c r="G272" s="16" t="str">
        <f>E272</f>
        <v>Restonic Hotel Motel Bonnell Regular Border 80X63X10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8" t="s">
        <v>1659</v>
      </c>
      <c r="R272" s="38" t="s">
        <v>1660</v>
      </c>
      <c r="S272" s="38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80X63X10</v>
      </c>
      <c r="Y272" s="30" t="str">
        <f>LEFT(X272,2)</f>
        <v>80</v>
      </c>
      <c r="Z272" s="30" t="str">
        <f>MID(X272,4,2)</f>
        <v>63</v>
      </c>
      <c r="AA272" s="30" t="str">
        <f>RIGHT(X272,2)</f>
        <v>10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698">AF272*AG272</f>
        <v>0.129439688</v>
      </c>
      <c r="AI272" s="42">
        <f>SUM(AH272:AH279)</f>
        <v>194.52348964977537</v>
      </c>
      <c r="AJ272" s="42">
        <f>ROUND(AI272,3)</f>
        <v>194.523</v>
      </c>
      <c r="AK272" s="42">
        <f>AJ272</f>
        <v>194.523</v>
      </c>
      <c r="AL272" s="42">
        <f>+AK272+AQ272</f>
        <v>218.595026727</v>
      </c>
      <c r="AM272" s="42">
        <f>+SUM(((AK272*3%*18%)))</f>
        <v>1.0504241999999999</v>
      </c>
      <c r="AN272" s="42">
        <f t="shared" ref="AN272" si="699">+SUM(((AK272*14.33%*53%)))</f>
        <v>14.773827327000003</v>
      </c>
      <c r="AO272" s="42">
        <f t="shared" ref="AO272" si="700">+SUM(((AK272*5.92%*53%)))</f>
        <v>6.1033536480000006</v>
      </c>
      <c r="AP272" s="42">
        <f t="shared" ref="AP272" si="701">+SUM(((AK272*2.08%*53%)))</f>
        <v>2.1444215519999998</v>
      </c>
      <c r="AQ272" s="42">
        <f>SUM(AM272:AP272)</f>
        <v>24.072026727000004</v>
      </c>
      <c r="AR272" s="43">
        <f>ROUNDUP(AL272,0)</f>
        <v>219</v>
      </c>
      <c r="AS272" s="40">
        <f>AK272</f>
        <v>194.523</v>
      </c>
      <c r="AT272" s="31">
        <f>AR272</f>
        <v>219</v>
      </c>
    </row>
    <row r="273" spans="1:46">
      <c r="A273" s="41">
        <v>2</v>
      </c>
      <c r="B273" s="15">
        <f t="shared" ref="B273:G273" si="702">B272</f>
        <v>31</v>
      </c>
      <c r="C273" s="15" t="str">
        <f t="shared" si="702"/>
        <v>28.03.2024</v>
      </c>
      <c r="D273" s="16" t="str">
        <f t="shared" si="702"/>
        <v>SFG-FRBNRG-BOR-80X63X10</v>
      </c>
      <c r="E273" s="16" t="str">
        <f t="shared" si="702"/>
        <v>Restonic Hotel Motel Bonnell Regular Border 80X63X10</v>
      </c>
      <c r="F273" s="16" t="str">
        <f t="shared" si="702"/>
        <v>SFG-FRBNRG-BOR-80X63X10</v>
      </c>
      <c r="G273" s="16" t="str">
        <f t="shared" si="702"/>
        <v>Restonic Hotel Motel Bonnell Regular Border 80X63X10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8" t="s">
        <v>698</v>
      </c>
      <c r="R273" s="38" t="s">
        <v>699</v>
      </c>
      <c r="S273" s="38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03">RIGHT(D273,8)</f>
        <v>80X63X10</v>
      </c>
      <c r="Y273" s="30" t="str">
        <f t="shared" ref="Y273:Y279" si="704">LEFT(X273,2)</f>
        <v>80</v>
      </c>
      <c r="Z273" s="30" t="str">
        <f t="shared" ref="Z273:Z279" si="705">MID(X273,4,2)</f>
        <v>63</v>
      </c>
      <c r="AA273" s="30" t="str">
        <f t="shared" ref="AA273:AA279" si="706">RIGHT(X273,2)</f>
        <v>10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698"/>
        <v>5.8000000000000003E-2</v>
      </c>
      <c r="AI273" s="42"/>
      <c r="AJ273" s="42"/>
      <c r="AK273" s="42"/>
      <c r="AL273" s="42"/>
      <c r="AM273" s="42"/>
      <c r="AN273" s="42"/>
      <c r="AO273" s="42"/>
      <c r="AP273" s="42"/>
      <c r="AQ273" s="42"/>
      <c r="AR273" s="44"/>
      <c r="AS273" s="40">
        <f t="shared" ref="AS273:AT279" si="707">AS272</f>
        <v>194.523</v>
      </c>
      <c r="AT273" s="31">
        <f t="shared" si="707"/>
        <v>219</v>
      </c>
    </row>
    <row r="274" spans="1:46">
      <c r="A274" s="41">
        <v>3</v>
      </c>
      <c r="B274" s="15">
        <f t="shared" ref="B274:G274" si="708">B273</f>
        <v>31</v>
      </c>
      <c r="C274" s="15" t="str">
        <f t="shared" si="708"/>
        <v>28.03.2024</v>
      </c>
      <c r="D274" s="16" t="str">
        <f t="shared" si="708"/>
        <v>SFG-FRBNRG-BOR-80X63X10</v>
      </c>
      <c r="E274" s="16" t="str">
        <f t="shared" si="708"/>
        <v>Restonic Hotel Motel Bonnell Regular Border 80X63X10</v>
      </c>
      <c r="F274" s="16" t="str">
        <f t="shared" si="708"/>
        <v>SFG-FRBNRG-BOR-80X63X10</v>
      </c>
      <c r="G274" s="16" t="str">
        <f t="shared" si="708"/>
        <v>Restonic Hotel Motel Bonnell Regular Border 80X63X10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8" t="s">
        <v>18717</v>
      </c>
      <c r="R274" s="38" t="s">
        <v>34278</v>
      </c>
      <c r="S274" s="38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03"/>
        <v>80X63X10</v>
      </c>
      <c r="Y274" s="30" t="str">
        <f t="shared" si="704"/>
        <v>80</v>
      </c>
      <c r="Z274" s="30" t="str">
        <f t="shared" si="705"/>
        <v>63</v>
      </c>
      <c r="AA274" s="30" t="str">
        <f t="shared" si="706"/>
        <v>10</v>
      </c>
      <c r="AB274" s="19" t="str">
        <f t="shared" ref="AB274:AC274" si="709">AB273</f>
        <v>80</v>
      </c>
      <c r="AC274" s="19" t="str">
        <f t="shared" si="709"/>
        <v>63</v>
      </c>
      <c r="AD274" s="20">
        <f>ROUNDUP(((((AB274+AC274)*2)+3)*0.0254),3)</f>
        <v>7.3410000000000002</v>
      </c>
      <c r="AF274" s="21">
        <f t="shared" ref="AF274:AF279" si="710">T274</f>
        <v>7.3410000000000002</v>
      </c>
      <c r="AG274" s="25">
        <f>VLOOKUP(Q274,'SFG-RM'!A:B,2,0)</f>
        <v>22.495284269999999</v>
      </c>
      <c r="AH274" s="19">
        <f t="shared" si="698"/>
        <v>165.13788182606999</v>
      </c>
      <c r="AI274" s="42"/>
      <c r="AJ274" s="42"/>
      <c r="AK274" s="42"/>
      <c r="AL274" s="42"/>
      <c r="AM274" s="42"/>
      <c r="AN274" s="42"/>
      <c r="AO274" s="42"/>
      <c r="AP274" s="42"/>
      <c r="AQ274" s="42"/>
      <c r="AR274" s="44"/>
      <c r="AS274" s="40">
        <f t="shared" si="707"/>
        <v>194.523</v>
      </c>
      <c r="AT274" s="31">
        <f t="shared" si="707"/>
        <v>219</v>
      </c>
    </row>
    <row r="275" spans="1:46">
      <c r="A275" s="41">
        <v>4</v>
      </c>
      <c r="B275" s="15">
        <f t="shared" ref="B275:G275" si="711">B274</f>
        <v>31</v>
      </c>
      <c r="C275" s="15" t="str">
        <f t="shared" si="711"/>
        <v>28.03.2024</v>
      </c>
      <c r="D275" s="16" t="str">
        <f t="shared" si="711"/>
        <v>SFG-FRBNRG-BOR-80X63X10</v>
      </c>
      <c r="E275" s="16" t="str">
        <f t="shared" si="711"/>
        <v>Restonic Hotel Motel Bonnell Regular Border 80X63X10</v>
      </c>
      <c r="F275" s="16" t="str">
        <f t="shared" si="711"/>
        <v>SFG-FRBNRG-BOR-80X63X10</v>
      </c>
      <c r="G275" s="16" t="str">
        <f t="shared" si="711"/>
        <v>Restonic Hotel Motel Bonnell Regular Border 80X63X10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8" t="s">
        <v>1964</v>
      </c>
      <c r="R275" s="38" t="s">
        <v>1965</v>
      </c>
      <c r="S275" s="38" t="s">
        <v>25</v>
      </c>
      <c r="T275" s="39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03"/>
        <v>80X63X10</v>
      </c>
      <c r="Y275" s="30" t="str">
        <f t="shared" si="704"/>
        <v>80</v>
      </c>
      <c r="Z275" s="30" t="str">
        <f t="shared" si="705"/>
        <v>63</v>
      </c>
      <c r="AA275" s="30" t="str">
        <f t="shared" si="706"/>
        <v>10</v>
      </c>
      <c r="AB275" s="19" t="str">
        <f t="shared" ref="AB275:AC275" si="712">AB274</f>
        <v>80</v>
      </c>
      <c r="AC275" s="19" t="str">
        <f t="shared" si="712"/>
        <v>63</v>
      </c>
      <c r="AD275" s="20">
        <f>ROUNDUP(((((72+30)*2)+3)*0.0254),3)</f>
        <v>5.258</v>
      </c>
      <c r="AF275" s="21">
        <f t="shared" si="710"/>
        <v>1</v>
      </c>
      <c r="AG275">
        <f>VLOOKUP(Q275,'Rm-feb-24'!B:P,15,0)</f>
        <v>5.9957000000000003</v>
      </c>
      <c r="AH275" s="19">
        <f t="shared" si="698"/>
        <v>5.9957000000000003</v>
      </c>
      <c r="AI275" s="42"/>
      <c r="AJ275" s="42"/>
      <c r="AK275" s="42"/>
      <c r="AL275" s="42"/>
      <c r="AM275" s="42"/>
      <c r="AN275" s="42"/>
      <c r="AO275" s="42"/>
      <c r="AP275" s="42"/>
      <c r="AQ275" s="42"/>
      <c r="AR275" s="44"/>
      <c r="AS275" s="40">
        <f t="shared" si="707"/>
        <v>194.523</v>
      </c>
      <c r="AT275" s="31">
        <f t="shared" si="707"/>
        <v>219</v>
      </c>
    </row>
    <row r="276" spans="1:46">
      <c r="A276" s="41">
        <v>5</v>
      </c>
      <c r="B276" s="15">
        <f t="shared" ref="B276:G276" si="713">B275</f>
        <v>31</v>
      </c>
      <c r="C276" s="15" t="str">
        <f t="shared" si="713"/>
        <v>28.03.2024</v>
      </c>
      <c r="D276" s="16" t="str">
        <f t="shared" si="713"/>
        <v>SFG-FRBNRG-BOR-80X63X10</v>
      </c>
      <c r="E276" s="16" t="str">
        <f t="shared" si="713"/>
        <v>Restonic Hotel Motel Bonnell Regular Border 80X63X10</v>
      </c>
      <c r="F276" s="16" t="str">
        <f t="shared" si="713"/>
        <v>SFG-FRBNRG-BOR-80X63X10</v>
      </c>
      <c r="G276" s="16" t="str">
        <f t="shared" si="713"/>
        <v>Restonic Hotel Motel Bonnell Regular Border 80X63X10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8" t="s">
        <v>459</v>
      </c>
      <c r="R276" s="38" t="s">
        <v>460</v>
      </c>
      <c r="S276" s="38" t="s">
        <v>25</v>
      </c>
      <c r="T276" s="39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03"/>
        <v>80X63X10</v>
      </c>
      <c r="Y276" s="30" t="str">
        <f t="shared" si="704"/>
        <v>80</v>
      </c>
      <c r="Z276" s="30" t="str">
        <f t="shared" si="705"/>
        <v>63</v>
      </c>
      <c r="AA276" s="30" t="str">
        <f t="shared" si="706"/>
        <v>10</v>
      </c>
      <c r="AB276" s="19" t="str">
        <f t="shared" ref="AB276:AC276" si="714">AB275</f>
        <v>80</v>
      </c>
      <c r="AC276" s="19" t="str">
        <f t="shared" si="714"/>
        <v>63</v>
      </c>
      <c r="AF276" s="21">
        <f t="shared" si="710"/>
        <v>1</v>
      </c>
      <c r="AG276">
        <f>VLOOKUP(Q276,'Rm-feb-24'!B:P,15,0)</f>
        <v>1.3274999999999999</v>
      </c>
      <c r="AH276" s="19">
        <f t="shared" si="698"/>
        <v>1.3274999999999999</v>
      </c>
      <c r="AI276" s="42"/>
      <c r="AJ276" s="42"/>
      <c r="AK276" s="42"/>
      <c r="AL276" s="42"/>
      <c r="AM276" s="42"/>
      <c r="AN276" s="42"/>
      <c r="AO276" s="42"/>
      <c r="AP276" s="42"/>
      <c r="AQ276" s="42"/>
      <c r="AR276" s="44"/>
      <c r="AS276" s="40">
        <f t="shared" si="707"/>
        <v>194.523</v>
      </c>
      <c r="AT276" s="31">
        <f t="shared" si="707"/>
        <v>219</v>
      </c>
    </row>
    <row r="277" spans="1:46">
      <c r="A277" s="41">
        <v>6</v>
      </c>
      <c r="B277" s="15">
        <f t="shared" ref="B277:G277" si="715">B276</f>
        <v>31</v>
      </c>
      <c r="C277" s="15" t="str">
        <f t="shared" si="715"/>
        <v>28.03.2024</v>
      </c>
      <c r="D277" s="16" t="str">
        <f t="shared" si="715"/>
        <v>SFG-FRBNRG-BOR-80X63X10</v>
      </c>
      <c r="E277" s="16" t="str">
        <f t="shared" si="715"/>
        <v>Restonic Hotel Motel Bonnell Regular Border 80X63X10</v>
      </c>
      <c r="F277" s="16" t="str">
        <f t="shared" si="715"/>
        <v>SFG-FRBNRG-BOR-80X63X10</v>
      </c>
      <c r="G277" s="16" t="str">
        <f t="shared" si="715"/>
        <v>Restonic Hotel Motel Bonnell Regular Border 80X63X10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8" t="s">
        <v>2232</v>
      </c>
      <c r="R277" s="38" t="s">
        <v>2233</v>
      </c>
      <c r="S277" s="38" t="s">
        <v>25</v>
      </c>
      <c r="T277" s="39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03"/>
        <v>80X63X10</v>
      </c>
      <c r="Y277" s="30" t="str">
        <f t="shared" si="704"/>
        <v>80</v>
      </c>
      <c r="Z277" s="30" t="str">
        <f t="shared" si="705"/>
        <v>63</v>
      </c>
      <c r="AA277" s="30" t="str">
        <f t="shared" si="706"/>
        <v>10</v>
      </c>
      <c r="AB277" s="19" t="str">
        <f t="shared" ref="AB277:AC277" si="716">AB276</f>
        <v>80</v>
      </c>
      <c r="AC277" s="19" t="str">
        <f t="shared" si="716"/>
        <v>63</v>
      </c>
      <c r="AF277" s="21">
        <f t="shared" si="710"/>
        <v>1</v>
      </c>
      <c r="AG277">
        <f>VLOOKUP(Q277,'Rm-feb-24'!B:P,15,0)</f>
        <v>1.7318</v>
      </c>
      <c r="AH277" s="19">
        <f t="shared" si="698"/>
        <v>1.7318</v>
      </c>
      <c r="AI277" s="42"/>
      <c r="AJ277" s="42"/>
      <c r="AK277" s="42"/>
      <c r="AL277" s="42"/>
      <c r="AM277" s="42"/>
      <c r="AN277" s="42"/>
      <c r="AO277" s="42"/>
      <c r="AP277" s="42"/>
      <c r="AQ277" s="42"/>
      <c r="AR277" s="44"/>
      <c r="AS277" s="40">
        <f t="shared" si="707"/>
        <v>194.523</v>
      </c>
      <c r="AT277" s="31">
        <f t="shared" si="707"/>
        <v>219</v>
      </c>
    </row>
    <row r="278" spans="1:46">
      <c r="A278" s="41">
        <v>7</v>
      </c>
      <c r="B278" s="15">
        <f t="shared" ref="B278:G278" si="717">B277</f>
        <v>31</v>
      </c>
      <c r="C278" s="15" t="str">
        <f t="shared" si="717"/>
        <v>28.03.2024</v>
      </c>
      <c r="D278" s="16" t="str">
        <f t="shared" si="717"/>
        <v>SFG-FRBNRG-BOR-80X63X10</v>
      </c>
      <c r="E278" s="16" t="str">
        <f t="shared" si="717"/>
        <v>Restonic Hotel Motel Bonnell Regular Border 80X63X10</v>
      </c>
      <c r="F278" s="16" t="str">
        <f t="shared" si="717"/>
        <v>SFG-FRBNRG-BOR-80X63X10</v>
      </c>
      <c r="G278" s="16" t="str">
        <f t="shared" si="717"/>
        <v>Restonic Hotel Motel Bonnell Regular Border 80X63X10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8" t="s">
        <v>18738</v>
      </c>
      <c r="R278" s="38" t="s">
        <v>34277</v>
      </c>
      <c r="S278" s="38" t="s">
        <v>192</v>
      </c>
      <c r="T278" s="39">
        <v>1.1599999999999999</v>
      </c>
      <c r="U278" s="16" t="s">
        <v>2292</v>
      </c>
      <c r="V278" s="16" t="s">
        <v>2276</v>
      </c>
      <c r="W278" s="16" t="s">
        <v>2295</v>
      </c>
      <c r="X278" s="29" t="str">
        <f t="shared" si="703"/>
        <v>80X63X10</v>
      </c>
      <c r="Y278" s="30" t="str">
        <f t="shared" si="704"/>
        <v>80</v>
      </c>
      <c r="Z278" s="30" t="str">
        <f t="shared" si="705"/>
        <v>63</v>
      </c>
      <c r="AA278" s="30" t="str">
        <f t="shared" si="706"/>
        <v>10</v>
      </c>
      <c r="AB278" s="19" t="str">
        <f t="shared" ref="AB278:AC278" si="718">AB277</f>
        <v>80</v>
      </c>
      <c r="AC278" s="19" t="str">
        <f t="shared" si="718"/>
        <v>63</v>
      </c>
      <c r="AF278" s="21">
        <f t="shared" si="710"/>
        <v>1.1599999999999999</v>
      </c>
      <c r="AG278" s="25">
        <f>VLOOKUP(Q278,'SFG-RM'!A:B,2,0)</f>
        <v>9.3094552894011979</v>
      </c>
      <c r="AH278" s="19">
        <f t="shared" si="698"/>
        <v>10.798968135705389</v>
      </c>
      <c r="AI278" s="42"/>
      <c r="AJ278" s="42"/>
      <c r="AK278" s="42"/>
      <c r="AL278" s="42"/>
      <c r="AM278" s="42"/>
      <c r="AN278" s="42"/>
      <c r="AO278" s="42"/>
      <c r="AP278" s="42"/>
      <c r="AQ278" s="42"/>
      <c r="AR278" s="44"/>
      <c r="AS278" s="40">
        <f t="shared" si="707"/>
        <v>194.523</v>
      </c>
      <c r="AT278" s="31">
        <f t="shared" si="707"/>
        <v>219</v>
      </c>
    </row>
    <row r="279" spans="1:46">
      <c r="A279" s="41">
        <v>8</v>
      </c>
      <c r="B279" s="15">
        <f t="shared" ref="B279:G279" si="719">B278</f>
        <v>31</v>
      </c>
      <c r="C279" s="15" t="str">
        <f t="shared" si="719"/>
        <v>28.03.2024</v>
      </c>
      <c r="D279" s="16" t="str">
        <f t="shared" si="719"/>
        <v>SFG-FRBNRG-BOR-80X63X10</v>
      </c>
      <c r="E279" s="16" t="str">
        <f t="shared" si="719"/>
        <v>Restonic Hotel Motel Bonnell Regular Border 80X63X10</v>
      </c>
      <c r="F279" s="16" t="str">
        <f t="shared" si="719"/>
        <v>SFG-FRBNRG-BOR-80X63X10</v>
      </c>
      <c r="G279" s="16" t="str">
        <f t="shared" si="719"/>
        <v>Restonic Hotel Motel Bonnell Regular Border 80X63X10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8" t="s">
        <v>1479</v>
      </c>
      <c r="R279" s="38" t="s">
        <v>1480</v>
      </c>
      <c r="S279" s="38" t="s">
        <v>165</v>
      </c>
      <c r="T279" s="39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03"/>
        <v>80X63X10</v>
      </c>
      <c r="Y279" s="30" t="str">
        <f t="shared" si="704"/>
        <v>80</v>
      </c>
      <c r="Z279" s="30" t="str">
        <f t="shared" si="705"/>
        <v>63</v>
      </c>
      <c r="AA279" s="30" t="str">
        <f t="shared" si="706"/>
        <v>10</v>
      </c>
      <c r="AB279" s="19" t="str">
        <f t="shared" ref="AB279:AC279" si="720">AB278</f>
        <v>80</v>
      </c>
      <c r="AC279" s="19" t="str">
        <f t="shared" si="720"/>
        <v>63</v>
      </c>
      <c r="AF279" s="21">
        <f t="shared" si="710"/>
        <v>2</v>
      </c>
      <c r="AG279">
        <f>VLOOKUP(Q279,'Rm-feb-24'!B:P,15,0)</f>
        <v>4.6721000000000004</v>
      </c>
      <c r="AH279" s="19">
        <f t="shared" si="698"/>
        <v>9.3442000000000007</v>
      </c>
      <c r="AI279" s="42"/>
      <c r="AJ279" s="42"/>
      <c r="AK279" s="42"/>
      <c r="AL279" s="42"/>
      <c r="AM279" s="42"/>
      <c r="AN279" s="42"/>
      <c r="AO279" s="42"/>
      <c r="AP279" s="42"/>
      <c r="AQ279" s="42"/>
      <c r="AR279" s="44"/>
      <c r="AS279" s="40">
        <f t="shared" si="707"/>
        <v>194.523</v>
      </c>
      <c r="AT279" s="31">
        <f t="shared" si="707"/>
        <v>219</v>
      </c>
    </row>
    <row r="281" spans="1:46">
      <c r="A281" s="41">
        <v>1</v>
      </c>
      <c r="B281" s="15">
        <v>32</v>
      </c>
      <c r="C281" s="15" t="s">
        <v>34276</v>
      </c>
      <c r="D281" s="16" t="s">
        <v>34342</v>
      </c>
      <c r="E281" s="16" t="s">
        <v>34343</v>
      </c>
      <c r="F281" s="16" t="str">
        <f>D281</f>
        <v>SFG-FRBNRG-BOR-80X69X10</v>
      </c>
      <c r="G281" s="16" t="str">
        <f>E281</f>
        <v>Restonic Hotel Motel Bonnell Regular Border 80X69X10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8" t="s">
        <v>1659</v>
      </c>
      <c r="R281" s="38" t="s">
        <v>1660</v>
      </c>
      <c r="S281" s="38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80X69X10</v>
      </c>
      <c r="Y281" s="30" t="str">
        <f>LEFT(X281,2)</f>
        <v>80</v>
      </c>
      <c r="Z281" s="30" t="str">
        <f>MID(X281,4,2)</f>
        <v>69</v>
      </c>
      <c r="AA281" s="30" t="str">
        <f>RIGHT(X281,2)</f>
        <v>10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721">AF281*AG281</f>
        <v>0.129439688</v>
      </c>
      <c r="AI281" s="42">
        <f>SUM(AH281:AH288)</f>
        <v>201.38455135212538</v>
      </c>
      <c r="AJ281" s="42">
        <f>ROUND(AI281,3)</f>
        <v>201.38499999999999</v>
      </c>
      <c r="AK281" s="42">
        <f>AJ281</f>
        <v>201.38499999999999</v>
      </c>
      <c r="AL281" s="42">
        <f>+AK281+AQ281</f>
        <v>226.30619236499999</v>
      </c>
      <c r="AM281" s="42">
        <f>+SUM(((AK281*3%*18%)))</f>
        <v>1.0874789999999999</v>
      </c>
      <c r="AN281" s="42">
        <f t="shared" ref="AN281" si="722">+SUM(((AK281*14.33%*53%)))</f>
        <v>15.294989365000001</v>
      </c>
      <c r="AO281" s="42">
        <f t="shared" ref="AO281" si="723">+SUM(((AK281*5.92%*53%)))</f>
        <v>6.3186557600000004</v>
      </c>
      <c r="AP281" s="42">
        <f t="shared" ref="AP281" si="724">+SUM(((AK281*2.08%*53%)))</f>
        <v>2.2200682400000002</v>
      </c>
      <c r="AQ281" s="42">
        <f>SUM(AM281:AP281)</f>
        <v>24.921192365</v>
      </c>
      <c r="AR281" s="43">
        <f>ROUNDUP(AL281,0)</f>
        <v>227</v>
      </c>
      <c r="AS281" s="40">
        <f>AK281</f>
        <v>201.38499999999999</v>
      </c>
      <c r="AT281" s="31">
        <f>AR281</f>
        <v>227</v>
      </c>
    </row>
    <row r="282" spans="1:46">
      <c r="A282" s="41">
        <v>2</v>
      </c>
      <c r="B282" s="15">
        <f t="shared" ref="B282:G282" si="725">B281</f>
        <v>32</v>
      </c>
      <c r="C282" s="15" t="str">
        <f t="shared" si="725"/>
        <v>28.03.2024</v>
      </c>
      <c r="D282" s="16" t="str">
        <f t="shared" si="725"/>
        <v>SFG-FRBNRG-BOR-80X69X10</v>
      </c>
      <c r="E282" s="16" t="str">
        <f t="shared" si="725"/>
        <v>Restonic Hotel Motel Bonnell Regular Border 80X69X10</v>
      </c>
      <c r="F282" s="16" t="str">
        <f t="shared" si="725"/>
        <v>SFG-FRBNRG-BOR-80X69X10</v>
      </c>
      <c r="G282" s="16" t="str">
        <f t="shared" si="725"/>
        <v>Restonic Hotel Motel Bonnell Regular Border 80X69X10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8" t="s">
        <v>698</v>
      </c>
      <c r="R282" s="38" t="s">
        <v>699</v>
      </c>
      <c r="S282" s="38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726">RIGHT(D282,8)</f>
        <v>80X69X10</v>
      </c>
      <c r="Y282" s="30" t="str">
        <f t="shared" ref="Y282:Y288" si="727">LEFT(X282,2)</f>
        <v>80</v>
      </c>
      <c r="Z282" s="30" t="str">
        <f t="shared" ref="Z282:Z288" si="728">MID(X282,4,2)</f>
        <v>69</v>
      </c>
      <c r="AA282" s="30" t="str">
        <f t="shared" ref="AA282:AA288" si="729">RIGHT(X282,2)</f>
        <v>10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721"/>
        <v>5.8000000000000003E-2</v>
      </c>
      <c r="AI282" s="42"/>
      <c r="AJ282" s="42"/>
      <c r="AK282" s="42"/>
      <c r="AL282" s="42"/>
      <c r="AM282" s="42"/>
      <c r="AN282" s="42"/>
      <c r="AO282" s="42"/>
      <c r="AP282" s="42"/>
      <c r="AQ282" s="42"/>
      <c r="AR282" s="44"/>
      <c r="AS282" s="40">
        <f t="shared" ref="AS282:AS288" si="730">AS281</f>
        <v>201.38499999999999</v>
      </c>
      <c r="AT282" s="31">
        <f t="shared" ref="AT282:AT288" si="731">AT281</f>
        <v>227</v>
      </c>
    </row>
    <row r="283" spans="1:46">
      <c r="A283" s="41">
        <v>3</v>
      </c>
      <c r="B283" s="15">
        <f t="shared" ref="B283:G283" si="732">B282</f>
        <v>32</v>
      </c>
      <c r="C283" s="15" t="str">
        <f t="shared" si="732"/>
        <v>28.03.2024</v>
      </c>
      <c r="D283" s="16" t="str">
        <f t="shared" si="732"/>
        <v>SFG-FRBNRG-BOR-80X69X10</v>
      </c>
      <c r="E283" s="16" t="str">
        <f t="shared" si="732"/>
        <v>Restonic Hotel Motel Bonnell Regular Border 80X69X10</v>
      </c>
      <c r="F283" s="16" t="str">
        <f t="shared" si="732"/>
        <v>SFG-FRBNRG-BOR-80X69X10</v>
      </c>
      <c r="G283" s="16" t="str">
        <f t="shared" si="732"/>
        <v>Restonic Hotel Motel Bonnell Regular Border 80X69X10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8" t="s">
        <v>18717</v>
      </c>
      <c r="R283" s="38" t="s">
        <v>34278</v>
      </c>
      <c r="S283" s="38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726"/>
        <v>80X69X10</v>
      </c>
      <c r="Y283" s="30" t="str">
        <f t="shared" si="727"/>
        <v>80</v>
      </c>
      <c r="Z283" s="30" t="str">
        <f t="shared" si="728"/>
        <v>69</v>
      </c>
      <c r="AA283" s="30" t="str">
        <f t="shared" si="729"/>
        <v>10</v>
      </c>
      <c r="AB283" s="19" t="str">
        <f t="shared" ref="AB283:AC283" si="733">AB282</f>
        <v>80</v>
      </c>
      <c r="AC283" s="19" t="str">
        <f t="shared" si="733"/>
        <v>69</v>
      </c>
      <c r="AD283" s="20">
        <f>ROUNDUP(((((AB283+AC283)*2)+3)*0.0254),3)</f>
        <v>7.6459999999999999</v>
      </c>
      <c r="AF283" s="21">
        <f t="shared" ref="AF283:AF288" si="734">T283</f>
        <v>7.6459999999999999</v>
      </c>
      <c r="AG283" s="25">
        <f>VLOOKUP(Q283,'SFG-RM'!A:B,2,0)</f>
        <v>22.495284269999999</v>
      </c>
      <c r="AH283" s="19">
        <f t="shared" si="721"/>
        <v>171.99894352842</v>
      </c>
      <c r="AI283" s="42"/>
      <c r="AJ283" s="42"/>
      <c r="AK283" s="42"/>
      <c r="AL283" s="42"/>
      <c r="AM283" s="42"/>
      <c r="AN283" s="42"/>
      <c r="AO283" s="42"/>
      <c r="AP283" s="42"/>
      <c r="AQ283" s="42"/>
      <c r="AR283" s="44"/>
      <c r="AS283" s="40">
        <f t="shared" si="730"/>
        <v>201.38499999999999</v>
      </c>
      <c r="AT283" s="31">
        <f t="shared" si="731"/>
        <v>227</v>
      </c>
    </row>
    <row r="284" spans="1:46">
      <c r="A284" s="41">
        <v>4</v>
      </c>
      <c r="B284" s="15">
        <f t="shared" ref="B284:G284" si="735">B283</f>
        <v>32</v>
      </c>
      <c r="C284" s="15" t="str">
        <f t="shared" si="735"/>
        <v>28.03.2024</v>
      </c>
      <c r="D284" s="16" t="str">
        <f t="shared" si="735"/>
        <v>SFG-FRBNRG-BOR-80X69X10</v>
      </c>
      <c r="E284" s="16" t="str">
        <f t="shared" si="735"/>
        <v>Restonic Hotel Motel Bonnell Regular Border 80X69X10</v>
      </c>
      <c r="F284" s="16" t="str">
        <f t="shared" si="735"/>
        <v>SFG-FRBNRG-BOR-80X69X10</v>
      </c>
      <c r="G284" s="16" t="str">
        <f t="shared" si="735"/>
        <v>Restonic Hotel Motel Bonnell Regular Border 80X69X10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8" t="s">
        <v>1964</v>
      </c>
      <c r="R284" s="38" t="s">
        <v>1965</v>
      </c>
      <c r="S284" s="38" t="s">
        <v>25</v>
      </c>
      <c r="T284" s="39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726"/>
        <v>80X69X10</v>
      </c>
      <c r="Y284" s="30" t="str">
        <f t="shared" si="727"/>
        <v>80</v>
      </c>
      <c r="Z284" s="30" t="str">
        <f t="shared" si="728"/>
        <v>69</v>
      </c>
      <c r="AA284" s="30" t="str">
        <f t="shared" si="729"/>
        <v>10</v>
      </c>
      <c r="AB284" s="19" t="str">
        <f t="shared" ref="AB284:AC284" si="736">AB283</f>
        <v>80</v>
      </c>
      <c r="AC284" s="19" t="str">
        <f t="shared" si="736"/>
        <v>69</v>
      </c>
      <c r="AD284" s="20">
        <f>ROUNDUP(((((72+30)*2)+3)*0.0254),3)</f>
        <v>5.258</v>
      </c>
      <c r="AF284" s="21">
        <f t="shared" si="734"/>
        <v>1</v>
      </c>
      <c r="AG284">
        <f>VLOOKUP(Q284,'Rm-feb-24'!B:P,15,0)</f>
        <v>5.9957000000000003</v>
      </c>
      <c r="AH284" s="19">
        <f t="shared" si="721"/>
        <v>5.9957000000000003</v>
      </c>
      <c r="AI284" s="42"/>
      <c r="AJ284" s="42"/>
      <c r="AK284" s="42"/>
      <c r="AL284" s="42"/>
      <c r="AM284" s="42"/>
      <c r="AN284" s="42"/>
      <c r="AO284" s="42"/>
      <c r="AP284" s="42"/>
      <c r="AQ284" s="42"/>
      <c r="AR284" s="44"/>
      <c r="AS284" s="40">
        <f t="shared" si="730"/>
        <v>201.38499999999999</v>
      </c>
      <c r="AT284" s="31">
        <f t="shared" si="731"/>
        <v>227</v>
      </c>
    </row>
    <row r="285" spans="1:46">
      <c r="A285" s="41">
        <v>5</v>
      </c>
      <c r="B285" s="15">
        <f t="shared" ref="B285:G285" si="737">B284</f>
        <v>32</v>
      </c>
      <c r="C285" s="15" t="str">
        <f t="shared" si="737"/>
        <v>28.03.2024</v>
      </c>
      <c r="D285" s="16" t="str">
        <f t="shared" si="737"/>
        <v>SFG-FRBNRG-BOR-80X69X10</v>
      </c>
      <c r="E285" s="16" t="str">
        <f t="shared" si="737"/>
        <v>Restonic Hotel Motel Bonnell Regular Border 80X69X10</v>
      </c>
      <c r="F285" s="16" t="str">
        <f t="shared" si="737"/>
        <v>SFG-FRBNRG-BOR-80X69X10</v>
      </c>
      <c r="G285" s="16" t="str">
        <f t="shared" si="737"/>
        <v>Restonic Hotel Motel Bonnell Regular Border 80X69X10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8" t="s">
        <v>459</v>
      </c>
      <c r="R285" s="38" t="s">
        <v>460</v>
      </c>
      <c r="S285" s="38" t="s">
        <v>25</v>
      </c>
      <c r="T285" s="39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726"/>
        <v>80X69X10</v>
      </c>
      <c r="Y285" s="30" t="str">
        <f t="shared" si="727"/>
        <v>80</v>
      </c>
      <c r="Z285" s="30" t="str">
        <f t="shared" si="728"/>
        <v>69</v>
      </c>
      <c r="AA285" s="30" t="str">
        <f t="shared" si="729"/>
        <v>10</v>
      </c>
      <c r="AB285" s="19" t="str">
        <f t="shared" ref="AB285:AC285" si="738">AB284</f>
        <v>80</v>
      </c>
      <c r="AC285" s="19" t="str">
        <f t="shared" si="738"/>
        <v>69</v>
      </c>
      <c r="AF285" s="21">
        <f t="shared" si="734"/>
        <v>1</v>
      </c>
      <c r="AG285">
        <f>VLOOKUP(Q285,'Rm-feb-24'!B:P,15,0)</f>
        <v>1.3274999999999999</v>
      </c>
      <c r="AH285" s="19">
        <f t="shared" si="721"/>
        <v>1.3274999999999999</v>
      </c>
      <c r="AI285" s="42"/>
      <c r="AJ285" s="42"/>
      <c r="AK285" s="42"/>
      <c r="AL285" s="42"/>
      <c r="AM285" s="42"/>
      <c r="AN285" s="42"/>
      <c r="AO285" s="42"/>
      <c r="AP285" s="42"/>
      <c r="AQ285" s="42"/>
      <c r="AR285" s="44"/>
      <c r="AS285" s="40">
        <f t="shared" si="730"/>
        <v>201.38499999999999</v>
      </c>
      <c r="AT285" s="31">
        <f t="shared" si="731"/>
        <v>227</v>
      </c>
    </row>
    <row r="286" spans="1:46">
      <c r="A286" s="41">
        <v>6</v>
      </c>
      <c r="B286" s="15">
        <f t="shared" ref="B286:G286" si="739">B285</f>
        <v>32</v>
      </c>
      <c r="C286" s="15" t="str">
        <f t="shared" si="739"/>
        <v>28.03.2024</v>
      </c>
      <c r="D286" s="16" t="str">
        <f t="shared" si="739"/>
        <v>SFG-FRBNRG-BOR-80X69X10</v>
      </c>
      <c r="E286" s="16" t="str">
        <f t="shared" si="739"/>
        <v>Restonic Hotel Motel Bonnell Regular Border 80X69X10</v>
      </c>
      <c r="F286" s="16" t="str">
        <f t="shared" si="739"/>
        <v>SFG-FRBNRG-BOR-80X69X10</v>
      </c>
      <c r="G286" s="16" t="str">
        <f t="shared" si="739"/>
        <v>Restonic Hotel Motel Bonnell Regular Border 80X69X10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8" t="s">
        <v>2232</v>
      </c>
      <c r="R286" s="38" t="s">
        <v>2233</v>
      </c>
      <c r="S286" s="38" t="s">
        <v>25</v>
      </c>
      <c r="T286" s="39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726"/>
        <v>80X69X10</v>
      </c>
      <c r="Y286" s="30" t="str">
        <f t="shared" si="727"/>
        <v>80</v>
      </c>
      <c r="Z286" s="30" t="str">
        <f t="shared" si="728"/>
        <v>69</v>
      </c>
      <c r="AA286" s="30" t="str">
        <f t="shared" si="729"/>
        <v>10</v>
      </c>
      <c r="AB286" s="19" t="str">
        <f t="shared" ref="AB286:AC286" si="740">AB285</f>
        <v>80</v>
      </c>
      <c r="AC286" s="19" t="str">
        <f t="shared" si="740"/>
        <v>69</v>
      </c>
      <c r="AF286" s="21">
        <f t="shared" si="734"/>
        <v>1</v>
      </c>
      <c r="AG286">
        <f>VLOOKUP(Q286,'Rm-feb-24'!B:P,15,0)</f>
        <v>1.7318</v>
      </c>
      <c r="AH286" s="19">
        <f t="shared" si="721"/>
        <v>1.7318</v>
      </c>
      <c r="AI286" s="42"/>
      <c r="AJ286" s="42"/>
      <c r="AK286" s="42"/>
      <c r="AL286" s="42"/>
      <c r="AM286" s="42"/>
      <c r="AN286" s="42"/>
      <c r="AO286" s="42"/>
      <c r="AP286" s="42"/>
      <c r="AQ286" s="42"/>
      <c r="AR286" s="44"/>
      <c r="AS286" s="40">
        <f t="shared" si="730"/>
        <v>201.38499999999999</v>
      </c>
      <c r="AT286" s="31">
        <f t="shared" si="731"/>
        <v>227</v>
      </c>
    </row>
    <row r="287" spans="1:46">
      <c r="A287" s="41">
        <v>7</v>
      </c>
      <c r="B287" s="15">
        <f t="shared" ref="B287:G287" si="741">B286</f>
        <v>32</v>
      </c>
      <c r="C287" s="15" t="str">
        <f t="shared" si="741"/>
        <v>28.03.2024</v>
      </c>
      <c r="D287" s="16" t="str">
        <f t="shared" si="741"/>
        <v>SFG-FRBNRG-BOR-80X69X10</v>
      </c>
      <c r="E287" s="16" t="str">
        <f t="shared" si="741"/>
        <v>Restonic Hotel Motel Bonnell Regular Border 80X69X10</v>
      </c>
      <c r="F287" s="16" t="str">
        <f t="shared" si="741"/>
        <v>SFG-FRBNRG-BOR-80X69X10</v>
      </c>
      <c r="G287" s="16" t="str">
        <f t="shared" si="741"/>
        <v>Restonic Hotel Motel Bonnell Regular Border 80X69X10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8" t="s">
        <v>18738</v>
      </c>
      <c r="R287" s="38" t="s">
        <v>34277</v>
      </c>
      <c r="S287" s="38" t="s">
        <v>192</v>
      </c>
      <c r="T287" s="39">
        <v>1.1599999999999999</v>
      </c>
      <c r="U287" s="16" t="s">
        <v>2292</v>
      </c>
      <c r="V287" s="16" t="s">
        <v>2276</v>
      </c>
      <c r="W287" s="16" t="s">
        <v>2295</v>
      </c>
      <c r="X287" s="29" t="str">
        <f t="shared" si="726"/>
        <v>80X69X10</v>
      </c>
      <c r="Y287" s="30" t="str">
        <f t="shared" si="727"/>
        <v>80</v>
      </c>
      <c r="Z287" s="30" t="str">
        <f t="shared" si="728"/>
        <v>69</v>
      </c>
      <c r="AA287" s="30" t="str">
        <f t="shared" si="729"/>
        <v>10</v>
      </c>
      <c r="AB287" s="19" t="str">
        <f t="shared" ref="AB287:AC287" si="742">AB286</f>
        <v>80</v>
      </c>
      <c r="AC287" s="19" t="str">
        <f t="shared" si="742"/>
        <v>69</v>
      </c>
      <c r="AF287" s="21">
        <f t="shared" si="734"/>
        <v>1.1599999999999999</v>
      </c>
      <c r="AG287" s="25">
        <f>VLOOKUP(Q287,'SFG-RM'!A:B,2,0)</f>
        <v>9.3094552894011979</v>
      </c>
      <c r="AH287" s="19">
        <f t="shared" si="721"/>
        <v>10.798968135705389</v>
      </c>
      <c r="AI287" s="42"/>
      <c r="AJ287" s="42"/>
      <c r="AK287" s="42"/>
      <c r="AL287" s="42"/>
      <c r="AM287" s="42"/>
      <c r="AN287" s="42"/>
      <c r="AO287" s="42"/>
      <c r="AP287" s="42"/>
      <c r="AQ287" s="42"/>
      <c r="AR287" s="44"/>
      <c r="AS287" s="40">
        <f t="shared" si="730"/>
        <v>201.38499999999999</v>
      </c>
      <c r="AT287" s="31">
        <f t="shared" si="731"/>
        <v>227</v>
      </c>
    </row>
    <row r="288" spans="1:46">
      <c r="A288" s="41">
        <v>8</v>
      </c>
      <c r="B288" s="15">
        <f t="shared" ref="B288:G288" si="743">B287</f>
        <v>32</v>
      </c>
      <c r="C288" s="15" t="str">
        <f t="shared" si="743"/>
        <v>28.03.2024</v>
      </c>
      <c r="D288" s="16" t="str">
        <f t="shared" si="743"/>
        <v>SFG-FRBNRG-BOR-80X69X10</v>
      </c>
      <c r="E288" s="16" t="str">
        <f t="shared" si="743"/>
        <v>Restonic Hotel Motel Bonnell Regular Border 80X69X10</v>
      </c>
      <c r="F288" s="16" t="str">
        <f t="shared" si="743"/>
        <v>SFG-FRBNRG-BOR-80X69X10</v>
      </c>
      <c r="G288" s="16" t="str">
        <f t="shared" si="743"/>
        <v>Restonic Hotel Motel Bonnell Regular Border 80X69X10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8" t="s">
        <v>1479</v>
      </c>
      <c r="R288" s="38" t="s">
        <v>1480</v>
      </c>
      <c r="S288" s="38" t="s">
        <v>165</v>
      </c>
      <c r="T288" s="39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726"/>
        <v>80X69X10</v>
      </c>
      <c r="Y288" s="30" t="str">
        <f t="shared" si="727"/>
        <v>80</v>
      </c>
      <c r="Z288" s="30" t="str">
        <f t="shared" si="728"/>
        <v>69</v>
      </c>
      <c r="AA288" s="30" t="str">
        <f t="shared" si="729"/>
        <v>10</v>
      </c>
      <c r="AB288" s="19" t="str">
        <f t="shared" ref="AB288:AC288" si="744">AB287</f>
        <v>80</v>
      </c>
      <c r="AC288" s="19" t="str">
        <f t="shared" si="744"/>
        <v>69</v>
      </c>
      <c r="AF288" s="21">
        <f t="shared" si="734"/>
        <v>2</v>
      </c>
      <c r="AG288">
        <f>VLOOKUP(Q288,'Rm-feb-24'!B:P,15,0)</f>
        <v>4.6721000000000004</v>
      </c>
      <c r="AH288" s="19">
        <f t="shared" si="721"/>
        <v>9.3442000000000007</v>
      </c>
      <c r="AI288" s="42"/>
      <c r="AJ288" s="42"/>
      <c r="AK288" s="42"/>
      <c r="AL288" s="42"/>
      <c r="AM288" s="42"/>
      <c r="AN288" s="42"/>
      <c r="AO288" s="42"/>
      <c r="AP288" s="42"/>
      <c r="AQ288" s="42"/>
      <c r="AR288" s="44"/>
      <c r="AS288" s="40">
        <f t="shared" si="730"/>
        <v>201.38499999999999</v>
      </c>
      <c r="AT288" s="31">
        <f t="shared" si="731"/>
        <v>227</v>
      </c>
    </row>
    <row r="290" spans="1:46">
      <c r="A290" s="41">
        <v>1</v>
      </c>
      <c r="B290" s="15">
        <v>33</v>
      </c>
      <c r="C290" s="15" t="s">
        <v>34276</v>
      </c>
      <c r="D290" s="16" t="s">
        <v>34344</v>
      </c>
      <c r="E290" s="16" t="s">
        <v>34345</v>
      </c>
      <c r="F290" s="16" t="str">
        <f>D290</f>
        <v>SFG-FRBNRG-BOR-84X33X10</v>
      </c>
      <c r="G290" s="16" t="str">
        <f>E290</f>
        <v>Restonic Hotel Motel Bonnell Regular Border 84X33X10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8" t="s">
        <v>1659</v>
      </c>
      <c r="R290" s="38" t="s">
        <v>1660</v>
      </c>
      <c r="S290" s="38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84X33X10</v>
      </c>
      <c r="Y290" s="30" t="str">
        <f>LEFT(X290,2)</f>
        <v>84</v>
      </c>
      <c r="Z290" s="30" t="str">
        <f>MID(X290,4,2)</f>
        <v>33</v>
      </c>
      <c r="AA290" s="30" t="str">
        <f>RIGHT(X290,2)</f>
        <v>10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745">AF290*AG290</f>
        <v>0.129439688</v>
      </c>
      <c r="AI290" s="42">
        <f>SUM(AH290:AH297)</f>
        <v>164.80721912910539</v>
      </c>
      <c r="AJ290" s="42">
        <f>ROUND(AI290,3)</f>
        <v>164.80699999999999</v>
      </c>
      <c r="AK290" s="42">
        <f>AJ290</f>
        <v>164.80699999999999</v>
      </c>
      <c r="AL290" s="42">
        <f>+AK290+AQ290</f>
        <v>185.20170144299999</v>
      </c>
      <c r="AM290" s="42">
        <f>+SUM(((AK290*3%*18%)))</f>
        <v>0.8899577999999998</v>
      </c>
      <c r="AN290" s="42">
        <f t="shared" ref="AN290" si="746">+SUM(((AK290*14.33%*53%)))</f>
        <v>12.516926843</v>
      </c>
      <c r="AO290" s="42">
        <f t="shared" ref="AO290" si="747">+SUM(((AK290*5.92%*53%)))</f>
        <v>5.170984432</v>
      </c>
      <c r="AP290" s="42">
        <f t="shared" ref="AP290" si="748">+SUM(((AK290*2.08%*53%)))</f>
        <v>1.8168323679999998</v>
      </c>
      <c r="AQ290" s="42">
        <f>SUM(AM290:AP290)</f>
        <v>20.394701442999999</v>
      </c>
      <c r="AR290" s="43">
        <f>ROUNDUP(AL290,0)</f>
        <v>186</v>
      </c>
      <c r="AS290" s="40">
        <f>AK290</f>
        <v>164.80699999999999</v>
      </c>
      <c r="AT290" s="31">
        <f>AR290</f>
        <v>186</v>
      </c>
    </row>
    <row r="291" spans="1:46">
      <c r="A291" s="41">
        <v>2</v>
      </c>
      <c r="B291" s="15">
        <f t="shared" ref="B291:G291" si="749">B290</f>
        <v>33</v>
      </c>
      <c r="C291" s="15" t="str">
        <f t="shared" si="749"/>
        <v>28.03.2024</v>
      </c>
      <c r="D291" s="16" t="str">
        <f t="shared" si="749"/>
        <v>SFG-FRBNRG-BOR-84X33X10</v>
      </c>
      <c r="E291" s="16" t="str">
        <f t="shared" si="749"/>
        <v>Restonic Hotel Motel Bonnell Regular Border 84X33X10</v>
      </c>
      <c r="F291" s="16" t="str">
        <f t="shared" si="749"/>
        <v>SFG-FRBNRG-BOR-84X33X10</v>
      </c>
      <c r="G291" s="16" t="str">
        <f t="shared" si="749"/>
        <v>Restonic Hotel Motel Bonnell Regular Border 84X33X10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8" t="s">
        <v>698</v>
      </c>
      <c r="R291" s="38" t="s">
        <v>699</v>
      </c>
      <c r="S291" s="38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750">RIGHT(D291,8)</f>
        <v>84X33X10</v>
      </c>
      <c r="Y291" s="30" t="str">
        <f t="shared" ref="Y291:Y297" si="751">LEFT(X291,2)</f>
        <v>84</v>
      </c>
      <c r="Z291" s="30" t="str">
        <f t="shared" ref="Z291:Z297" si="752">MID(X291,4,2)</f>
        <v>33</v>
      </c>
      <c r="AA291" s="30" t="str">
        <f t="shared" ref="AA291:AA297" si="753">RIGHT(X291,2)</f>
        <v>10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745"/>
        <v>5.8000000000000003E-2</v>
      </c>
      <c r="AI291" s="42"/>
      <c r="AJ291" s="42"/>
      <c r="AK291" s="42"/>
      <c r="AL291" s="42"/>
      <c r="AM291" s="42"/>
      <c r="AN291" s="42"/>
      <c r="AO291" s="42"/>
      <c r="AP291" s="42"/>
      <c r="AQ291" s="42"/>
      <c r="AR291" s="44"/>
      <c r="AS291" s="40">
        <f t="shared" ref="AS291:AS297" si="754">AS290</f>
        <v>164.80699999999999</v>
      </c>
      <c r="AT291" s="31">
        <f t="shared" ref="AT291:AT297" si="755">AT290</f>
        <v>186</v>
      </c>
    </row>
    <row r="292" spans="1:46">
      <c r="A292" s="41">
        <v>3</v>
      </c>
      <c r="B292" s="15">
        <f t="shared" ref="B292:G292" si="756">B291</f>
        <v>33</v>
      </c>
      <c r="C292" s="15" t="str">
        <f t="shared" si="756"/>
        <v>28.03.2024</v>
      </c>
      <c r="D292" s="16" t="str">
        <f t="shared" si="756"/>
        <v>SFG-FRBNRG-BOR-84X33X10</v>
      </c>
      <c r="E292" s="16" t="str">
        <f t="shared" si="756"/>
        <v>Restonic Hotel Motel Bonnell Regular Border 84X33X10</v>
      </c>
      <c r="F292" s="16" t="str">
        <f t="shared" si="756"/>
        <v>SFG-FRBNRG-BOR-84X33X10</v>
      </c>
      <c r="G292" s="16" t="str">
        <f t="shared" si="756"/>
        <v>Restonic Hotel Motel Bonnell Regular Border 84X33X10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8" t="s">
        <v>18717</v>
      </c>
      <c r="R292" s="38" t="s">
        <v>34278</v>
      </c>
      <c r="S292" s="38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750"/>
        <v>84X33X10</v>
      </c>
      <c r="Y292" s="30" t="str">
        <f t="shared" si="751"/>
        <v>84</v>
      </c>
      <c r="Z292" s="30" t="str">
        <f t="shared" si="752"/>
        <v>33</v>
      </c>
      <c r="AA292" s="30" t="str">
        <f t="shared" si="753"/>
        <v>10</v>
      </c>
      <c r="AB292" s="19" t="str">
        <f t="shared" ref="AB292:AC292" si="757">AB291</f>
        <v>84</v>
      </c>
      <c r="AC292" s="19" t="str">
        <f t="shared" si="757"/>
        <v>33</v>
      </c>
      <c r="AD292" s="20">
        <f>ROUNDUP(((((AB292+AC292)*2)+3)*0.0254),3)</f>
        <v>6.0200000000000005</v>
      </c>
      <c r="AF292" s="21">
        <f t="shared" ref="AF292:AF297" si="758">T292</f>
        <v>6.0200000000000005</v>
      </c>
      <c r="AG292" s="25">
        <f>VLOOKUP(Q292,'SFG-RM'!A:B,2,0)</f>
        <v>22.495284269999999</v>
      </c>
      <c r="AH292" s="19">
        <f t="shared" si="745"/>
        <v>135.42161130540001</v>
      </c>
      <c r="AI292" s="42"/>
      <c r="AJ292" s="42"/>
      <c r="AK292" s="42"/>
      <c r="AL292" s="42"/>
      <c r="AM292" s="42"/>
      <c r="AN292" s="42"/>
      <c r="AO292" s="42"/>
      <c r="AP292" s="42"/>
      <c r="AQ292" s="42"/>
      <c r="AR292" s="44"/>
      <c r="AS292" s="40">
        <f t="shared" si="754"/>
        <v>164.80699999999999</v>
      </c>
      <c r="AT292" s="31">
        <f t="shared" si="755"/>
        <v>186</v>
      </c>
    </row>
    <row r="293" spans="1:46">
      <c r="A293" s="41">
        <v>4</v>
      </c>
      <c r="B293" s="15">
        <f t="shared" ref="B293:G293" si="759">B292</f>
        <v>33</v>
      </c>
      <c r="C293" s="15" t="str">
        <f t="shared" si="759"/>
        <v>28.03.2024</v>
      </c>
      <c r="D293" s="16" t="str">
        <f t="shared" si="759"/>
        <v>SFG-FRBNRG-BOR-84X33X10</v>
      </c>
      <c r="E293" s="16" t="str">
        <f t="shared" si="759"/>
        <v>Restonic Hotel Motel Bonnell Regular Border 84X33X10</v>
      </c>
      <c r="F293" s="16" t="str">
        <f t="shared" si="759"/>
        <v>SFG-FRBNRG-BOR-84X33X10</v>
      </c>
      <c r="G293" s="16" t="str">
        <f t="shared" si="759"/>
        <v>Restonic Hotel Motel Bonnell Regular Border 84X33X10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8" t="s">
        <v>1964</v>
      </c>
      <c r="R293" s="38" t="s">
        <v>1965</v>
      </c>
      <c r="S293" s="38" t="s">
        <v>25</v>
      </c>
      <c r="T293" s="39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750"/>
        <v>84X33X10</v>
      </c>
      <c r="Y293" s="30" t="str">
        <f t="shared" si="751"/>
        <v>84</v>
      </c>
      <c r="Z293" s="30" t="str">
        <f t="shared" si="752"/>
        <v>33</v>
      </c>
      <c r="AA293" s="30" t="str">
        <f t="shared" si="753"/>
        <v>10</v>
      </c>
      <c r="AB293" s="19" t="str">
        <f t="shared" ref="AB293:AC293" si="760">AB292</f>
        <v>84</v>
      </c>
      <c r="AC293" s="19" t="str">
        <f t="shared" si="760"/>
        <v>33</v>
      </c>
      <c r="AD293" s="20">
        <f>ROUNDUP(((((72+30)*2)+3)*0.0254),3)</f>
        <v>5.258</v>
      </c>
      <c r="AF293" s="21">
        <f t="shared" si="758"/>
        <v>1</v>
      </c>
      <c r="AG293">
        <f>VLOOKUP(Q293,'Rm-feb-24'!B:P,15,0)</f>
        <v>5.9957000000000003</v>
      </c>
      <c r="AH293" s="19">
        <f t="shared" si="745"/>
        <v>5.9957000000000003</v>
      </c>
      <c r="AI293" s="42"/>
      <c r="AJ293" s="42"/>
      <c r="AK293" s="42"/>
      <c r="AL293" s="42"/>
      <c r="AM293" s="42"/>
      <c r="AN293" s="42"/>
      <c r="AO293" s="42"/>
      <c r="AP293" s="42"/>
      <c r="AQ293" s="42"/>
      <c r="AR293" s="44"/>
      <c r="AS293" s="40">
        <f t="shared" si="754"/>
        <v>164.80699999999999</v>
      </c>
      <c r="AT293" s="31">
        <f t="shared" si="755"/>
        <v>186</v>
      </c>
    </row>
    <row r="294" spans="1:46">
      <c r="A294" s="41">
        <v>5</v>
      </c>
      <c r="B294" s="15">
        <f t="shared" ref="B294:G294" si="761">B293</f>
        <v>33</v>
      </c>
      <c r="C294" s="15" t="str">
        <f t="shared" si="761"/>
        <v>28.03.2024</v>
      </c>
      <c r="D294" s="16" t="str">
        <f t="shared" si="761"/>
        <v>SFG-FRBNRG-BOR-84X33X10</v>
      </c>
      <c r="E294" s="16" t="str">
        <f t="shared" si="761"/>
        <v>Restonic Hotel Motel Bonnell Regular Border 84X33X10</v>
      </c>
      <c r="F294" s="16" t="str">
        <f t="shared" si="761"/>
        <v>SFG-FRBNRG-BOR-84X33X10</v>
      </c>
      <c r="G294" s="16" t="str">
        <f t="shared" si="761"/>
        <v>Restonic Hotel Motel Bonnell Regular Border 84X33X10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8" t="s">
        <v>459</v>
      </c>
      <c r="R294" s="38" t="s">
        <v>460</v>
      </c>
      <c r="S294" s="38" t="s">
        <v>25</v>
      </c>
      <c r="T294" s="39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750"/>
        <v>84X33X10</v>
      </c>
      <c r="Y294" s="30" t="str">
        <f t="shared" si="751"/>
        <v>84</v>
      </c>
      <c r="Z294" s="30" t="str">
        <f t="shared" si="752"/>
        <v>33</v>
      </c>
      <c r="AA294" s="30" t="str">
        <f t="shared" si="753"/>
        <v>10</v>
      </c>
      <c r="AB294" s="19" t="str">
        <f t="shared" ref="AB294:AC294" si="762">AB293</f>
        <v>84</v>
      </c>
      <c r="AC294" s="19" t="str">
        <f t="shared" si="762"/>
        <v>33</v>
      </c>
      <c r="AF294" s="21">
        <f t="shared" si="758"/>
        <v>1</v>
      </c>
      <c r="AG294">
        <f>VLOOKUP(Q294,'Rm-feb-24'!B:P,15,0)</f>
        <v>1.3274999999999999</v>
      </c>
      <c r="AH294" s="19">
        <f t="shared" si="745"/>
        <v>1.3274999999999999</v>
      </c>
      <c r="AI294" s="42"/>
      <c r="AJ294" s="42"/>
      <c r="AK294" s="42"/>
      <c r="AL294" s="42"/>
      <c r="AM294" s="42"/>
      <c r="AN294" s="42"/>
      <c r="AO294" s="42"/>
      <c r="AP294" s="42"/>
      <c r="AQ294" s="42"/>
      <c r="AR294" s="44"/>
      <c r="AS294" s="40">
        <f t="shared" si="754"/>
        <v>164.80699999999999</v>
      </c>
      <c r="AT294" s="31">
        <f t="shared" si="755"/>
        <v>186</v>
      </c>
    </row>
    <row r="295" spans="1:46">
      <c r="A295" s="41">
        <v>6</v>
      </c>
      <c r="B295" s="15">
        <f t="shared" ref="B295:G295" si="763">B294</f>
        <v>33</v>
      </c>
      <c r="C295" s="15" t="str">
        <f t="shared" si="763"/>
        <v>28.03.2024</v>
      </c>
      <c r="D295" s="16" t="str">
        <f t="shared" si="763"/>
        <v>SFG-FRBNRG-BOR-84X33X10</v>
      </c>
      <c r="E295" s="16" t="str">
        <f t="shared" si="763"/>
        <v>Restonic Hotel Motel Bonnell Regular Border 84X33X10</v>
      </c>
      <c r="F295" s="16" t="str">
        <f t="shared" si="763"/>
        <v>SFG-FRBNRG-BOR-84X33X10</v>
      </c>
      <c r="G295" s="16" t="str">
        <f t="shared" si="763"/>
        <v>Restonic Hotel Motel Bonnell Regular Border 84X33X10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8" t="s">
        <v>2232</v>
      </c>
      <c r="R295" s="38" t="s">
        <v>2233</v>
      </c>
      <c r="S295" s="38" t="s">
        <v>25</v>
      </c>
      <c r="T295" s="39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750"/>
        <v>84X33X10</v>
      </c>
      <c r="Y295" s="30" t="str">
        <f t="shared" si="751"/>
        <v>84</v>
      </c>
      <c r="Z295" s="30" t="str">
        <f t="shared" si="752"/>
        <v>33</v>
      </c>
      <c r="AA295" s="30" t="str">
        <f t="shared" si="753"/>
        <v>10</v>
      </c>
      <c r="AB295" s="19" t="str">
        <f t="shared" ref="AB295:AC295" si="764">AB294</f>
        <v>84</v>
      </c>
      <c r="AC295" s="19" t="str">
        <f t="shared" si="764"/>
        <v>33</v>
      </c>
      <c r="AF295" s="21">
        <f t="shared" si="758"/>
        <v>1</v>
      </c>
      <c r="AG295">
        <f>VLOOKUP(Q295,'Rm-feb-24'!B:P,15,0)</f>
        <v>1.7318</v>
      </c>
      <c r="AH295" s="19">
        <f t="shared" si="745"/>
        <v>1.7318</v>
      </c>
      <c r="AI295" s="42"/>
      <c r="AJ295" s="42"/>
      <c r="AK295" s="42"/>
      <c r="AL295" s="42"/>
      <c r="AM295" s="42"/>
      <c r="AN295" s="42"/>
      <c r="AO295" s="42"/>
      <c r="AP295" s="42"/>
      <c r="AQ295" s="42"/>
      <c r="AR295" s="44"/>
      <c r="AS295" s="40">
        <f t="shared" si="754"/>
        <v>164.80699999999999</v>
      </c>
      <c r="AT295" s="31">
        <f t="shared" si="755"/>
        <v>186</v>
      </c>
    </row>
    <row r="296" spans="1:46">
      <c r="A296" s="41">
        <v>7</v>
      </c>
      <c r="B296" s="15">
        <f t="shared" ref="B296:G296" si="765">B295</f>
        <v>33</v>
      </c>
      <c r="C296" s="15" t="str">
        <f t="shared" si="765"/>
        <v>28.03.2024</v>
      </c>
      <c r="D296" s="16" t="str">
        <f t="shared" si="765"/>
        <v>SFG-FRBNRG-BOR-84X33X10</v>
      </c>
      <c r="E296" s="16" t="str">
        <f t="shared" si="765"/>
        <v>Restonic Hotel Motel Bonnell Regular Border 84X33X10</v>
      </c>
      <c r="F296" s="16" t="str">
        <f t="shared" si="765"/>
        <v>SFG-FRBNRG-BOR-84X33X10</v>
      </c>
      <c r="G296" s="16" t="str">
        <f t="shared" si="765"/>
        <v>Restonic Hotel Motel Bonnell Regular Border 84X33X10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8" t="s">
        <v>18738</v>
      </c>
      <c r="R296" s="38" t="s">
        <v>34277</v>
      </c>
      <c r="S296" s="38" t="s">
        <v>192</v>
      </c>
      <c r="T296" s="39">
        <v>1.1599999999999999</v>
      </c>
      <c r="U296" s="16" t="s">
        <v>2292</v>
      </c>
      <c r="V296" s="16" t="s">
        <v>2276</v>
      </c>
      <c r="W296" s="16" t="s">
        <v>2295</v>
      </c>
      <c r="X296" s="29" t="str">
        <f t="shared" si="750"/>
        <v>84X33X10</v>
      </c>
      <c r="Y296" s="30" t="str">
        <f t="shared" si="751"/>
        <v>84</v>
      </c>
      <c r="Z296" s="30" t="str">
        <f t="shared" si="752"/>
        <v>33</v>
      </c>
      <c r="AA296" s="30" t="str">
        <f t="shared" si="753"/>
        <v>10</v>
      </c>
      <c r="AB296" s="19" t="str">
        <f t="shared" ref="AB296:AC296" si="766">AB295</f>
        <v>84</v>
      </c>
      <c r="AC296" s="19" t="str">
        <f t="shared" si="766"/>
        <v>33</v>
      </c>
      <c r="AF296" s="21">
        <f t="shared" si="758"/>
        <v>1.1599999999999999</v>
      </c>
      <c r="AG296" s="25">
        <f>VLOOKUP(Q296,'SFG-RM'!A:B,2,0)</f>
        <v>9.3094552894011979</v>
      </c>
      <c r="AH296" s="19">
        <f t="shared" si="745"/>
        <v>10.798968135705389</v>
      </c>
      <c r="AI296" s="42"/>
      <c r="AJ296" s="42"/>
      <c r="AK296" s="42"/>
      <c r="AL296" s="42"/>
      <c r="AM296" s="42"/>
      <c r="AN296" s="42"/>
      <c r="AO296" s="42"/>
      <c r="AP296" s="42"/>
      <c r="AQ296" s="42"/>
      <c r="AR296" s="44"/>
      <c r="AS296" s="40">
        <f t="shared" si="754"/>
        <v>164.80699999999999</v>
      </c>
      <c r="AT296" s="31">
        <f t="shared" si="755"/>
        <v>186</v>
      </c>
    </row>
    <row r="297" spans="1:46">
      <c r="A297" s="41">
        <v>8</v>
      </c>
      <c r="B297" s="15">
        <f t="shared" ref="B297:G297" si="767">B296</f>
        <v>33</v>
      </c>
      <c r="C297" s="15" t="str">
        <f t="shared" si="767"/>
        <v>28.03.2024</v>
      </c>
      <c r="D297" s="16" t="str">
        <f t="shared" si="767"/>
        <v>SFG-FRBNRG-BOR-84X33X10</v>
      </c>
      <c r="E297" s="16" t="str">
        <f t="shared" si="767"/>
        <v>Restonic Hotel Motel Bonnell Regular Border 84X33X10</v>
      </c>
      <c r="F297" s="16" t="str">
        <f t="shared" si="767"/>
        <v>SFG-FRBNRG-BOR-84X33X10</v>
      </c>
      <c r="G297" s="16" t="str">
        <f t="shared" si="767"/>
        <v>Restonic Hotel Motel Bonnell Regular Border 84X33X10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8" t="s">
        <v>1479</v>
      </c>
      <c r="R297" s="38" t="s">
        <v>1480</v>
      </c>
      <c r="S297" s="38" t="s">
        <v>165</v>
      </c>
      <c r="T297" s="39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750"/>
        <v>84X33X10</v>
      </c>
      <c r="Y297" s="30" t="str">
        <f t="shared" si="751"/>
        <v>84</v>
      </c>
      <c r="Z297" s="30" t="str">
        <f t="shared" si="752"/>
        <v>33</v>
      </c>
      <c r="AA297" s="30" t="str">
        <f t="shared" si="753"/>
        <v>10</v>
      </c>
      <c r="AB297" s="19" t="str">
        <f t="shared" ref="AB297:AC297" si="768">AB296</f>
        <v>84</v>
      </c>
      <c r="AC297" s="19" t="str">
        <f t="shared" si="768"/>
        <v>33</v>
      </c>
      <c r="AF297" s="21">
        <f t="shared" si="758"/>
        <v>2</v>
      </c>
      <c r="AG297">
        <f>VLOOKUP(Q297,'Rm-feb-24'!B:P,15,0)</f>
        <v>4.6721000000000004</v>
      </c>
      <c r="AH297" s="19">
        <f t="shared" si="745"/>
        <v>9.3442000000000007</v>
      </c>
      <c r="AI297" s="42"/>
      <c r="AJ297" s="42"/>
      <c r="AK297" s="42"/>
      <c r="AL297" s="42"/>
      <c r="AM297" s="42"/>
      <c r="AN297" s="42"/>
      <c r="AO297" s="42"/>
      <c r="AP297" s="42"/>
      <c r="AQ297" s="42"/>
      <c r="AR297" s="44"/>
      <c r="AS297" s="40">
        <f t="shared" si="754"/>
        <v>164.80699999999999</v>
      </c>
      <c r="AT297" s="31">
        <f t="shared" si="755"/>
        <v>186</v>
      </c>
    </row>
    <row r="299" spans="1:46">
      <c r="A299" s="41">
        <v>1</v>
      </c>
      <c r="B299" s="15">
        <v>34</v>
      </c>
      <c r="C299" s="15" t="s">
        <v>34276</v>
      </c>
      <c r="D299" s="16" t="s">
        <v>34346</v>
      </c>
      <c r="E299" s="16" t="s">
        <v>34347</v>
      </c>
      <c r="F299" s="16" t="str">
        <f>D299</f>
        <v>SFG-FRBNRG-BOR-84X39X10</v>
      </c>
      <c r="G299" s="16" t="str">
        <f>E299</f>
        <v>Restonic Hotel Motel Bonnell Regular Border 84X39X10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8" t="s">
        <v>1659</v>
      </c>
      <c r="R299" s="38" t="s">
        <v>1660</v>
      </c>
      <c r="S299" s="38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84X39X10</v>
      </c>
      <c r="Y299" s="30" t="str">
        <f>LEFT(X299,2)</f>
        <v>84</v>
      </c>
      <c r="Z299" s="30" t="str">
        <f>MID(X299,4,2)</f>
        <v>39</v>
      </c>
      <c r="AA299" s="30" t="str">
        <f>RIGHT(X299,2)</f>
        <v>10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769">AF299*AG299</f>
        <v>0.129439688</v>
      </c>
      <c r="AI299" s="42">
        <f>SUM(AH299:AH306)</f>
        <v>171.66828083145538</v>
      </c>
      <c r="AJ299" s="42">
        <f>ROUND(AI299,3)</f>
        <v>171.66800000000001</v>
      </c>
      <c r="AK299" s="42">
        <f>AJ299</f>
        <v>171.66800000000001</v>
      </c>
      <c r="AL299" s="42">
        <f>+AK299+AQ299</f>
        <v>192.91174333200001</v>
      </c>
      <c r="AM299" s="42">
        <f>+SUM(((AK299*3%*18%)))</f>
        <v>0.92700719999999992</v>
      </c>
      <c r="AN299" s="42">
        <f t="shared" ref="AN299" si="770">+SUM(((AK299*14.33%*53%)))</f>
        <v>13.038012932000003</v>
      </c>
      <c r="AO299" s="42">
        <f t="shared" ref="AO299" si="771">+SUM(((AK299*5.92%*53%)))</f>
        <v>5.3862551680000008</v>
      </c>
      <c r="AP299" s="42">
        <f t="shared" ref="AP299" si="772">+SUM(((AK299*2.08%*53%)))</f>
        <v>1.892468032</v>
      </c>
      <c r="AQ299" s="42">
        <f>SUM(AM299:AP299)</f>
        <v>21.243743332000005</v>
      </c>
      <c r="AR299" s="43">
        <f>ROUNDUP(AL299,0)</f>
        <v>193</v>
      </c>
      <c r="AS299" s="40">
        <f>AK299</f>
        <v>171.66800000000001</v>
      </c>
      <c r="AT299" s="31">
        <f>AR299</f>
        <v>193</v>
      </c>
    </row>
    <row r="300" spans="1:46">
      <c r="A300" s="41">
        <v>2</v>
      </c>
      <c r="B300" s="15">
        <f t="shared" ref="B300:G300" si="773">B299</f>
        <v>34</v>
      </c>
      <c r="C300" s="15" t="str">
        <f t="shared" si="773"/>
        <v>28.03.2024</v>
      </c>
      <c r="D300" s="16" t="str">
        <f t="shared" si="773"/>
        <v>SFG-FRBNRG-BOR-84X39X10</v>
      </c>
      <c r="E300" s="16" t="str">
        <f t="shared" si="773"/>
        <v>Restonic Hotel Motel Bonnell Regular Border 84X39X10</v>
      </c>
      <c r="F300" s="16" t="str">
        <f t="shared" si="773"/>
        <v>SFG-FRBNRG-BOR-84X39X10</v>
      </c>
      <c r="G300" s="16" t="str">
        <f t="shared" si="773"/>
        <v>Restonic Hotel Motel Bonnell Regular Border 84X39X10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8" t="s">
        <v>698</v>
      </c>
      <c r="R300" s="38" t="s">
        <v>699</v>
      </c>
      <c r="S300" s="38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774">RIGHT(D300,8)</f>
        <v>84X39X10</v>
      </c>
      <c r="Y300" s="30" t="str">
        <f t="shared" ref="Y300:Y306" si="775">LEFT(X300,2)</f>
        <v>84</v>
      </c>
      <c r="Z300" s="30" t="str">
        <f t="shared" ref="Z300:Z306" si="776">MID(X300,4,2)</f>
        <v>39</v>
      </c>
      <c r="AA300" s="30" t="str">
        <f t="shared" ref="AA300:AA306" si="777">RIGHT(X300,2)</f>
        <v>10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769"/>
        <v>5.8000000000000003E-2</v>
      </c>
      <c r="AI300" s="42"/>
      <c r="AJ300" s="42"/>
      <c r="AK300" s="42"/>
      <c r="AL300" s="42"/>
      <c r="AM300" s="42"/>
      <c r="AN300" s="42"/>
      <c r="AO300" s="42"/>
      <c r="AP300" s="42"/>
      <c r="AQ300" s="42"/>
      <c r="AR300" s="44"/>
      <c r="AS300" s="40">
        <f t="shared" ref="AS300:AS306" si="778">AS299</f>
        <v>171.66800000000001</v>
      </c>
      <c r="AT300" s="31">
        <f t="shared" ref="AT300:AT306" si="779">AT299</f>
        <v>193</v>
      </c>
    </row>
    <row r="301" spans="1:46">
      <c r="A301" s="41">
        <v>3</v>
      </c>
      <c r="B301" s="15">
        <f t="shared" ref="B301:G301" si="780">B300</f>
        <v>34</v>
      </c>
      <c r="C301" s="15" t="str">
        <f t="shared" si="780"/>
        <v>28.03.2024</v>
      </c>
      <c r="D301" s="16" t="str">
        <f t="shared" si="780"/>
        <v>SFG-FRBNRG-BOR-84X39X10</v>
      </c>
      <c r="E301" s="16" t="str">
        <f t="shared" si="780"/>
        <v>Restonic Hotel Motel Bonnell Regular Border 84X39X10</v>
      </c>
      <c r="F301" s="16" t="str">
        <f t="shared" si="780"/>
        <v>SFG-FRBNRG-BOR-84X39X10</v>
      </c>
      <c r="G301" s="16" t="str">
        <f t="shared" si="780"/>
        <v>Restonic Hotel Motel Bonnell Regular Border 84X39X10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8" t="s">
        <v>18717</v>
      </c>
      <c r="R301" s="38" t="s">
        <v>34278</v>
      </c>
      <c r="S301" s="38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774"/>
        <v>84X39X10</v>
      </c>
      <c r="Y301" s="30" t="str">
        <f t="shared" si="775"/>
        <v>84</v>
      </c>
      <c r="Z301" s="30" t="str">
        <f t="shared" si="776"/>
        <v>39</v>
      </c>
      <c r="AA301" s="30" t="str">
        <f t="shared" si="777"/>
        <v>10</v>
      </c>
      <c r="AB301" s="19" t="str">
        <f t="shared" ref="AB301:AC301" si="781">AB300</f>
        <v>84</v>
      </c>
      <c r="AC301" s="19" t="str">
        <f t="shared" si="781"/>
        <v>39</v>
      </c>
      <c r="AD301" s="20">
        <f>ROUNDUP(((((AB301+AC301)*2)+3)*0.0254),3)</f>
        <v>6.3250000000000002</v>
      </c>
      <c r="AF301" s="21">
        <f t="shared" ref="AF301:AF306" si="782">T301</f>
        <v>6.3250000000000002</v>
      </c>
      <c r="AG301" s="25">
        <f>VLOOKUP(Q301,'SFG-RM'!A:B,2,0)</f>
        <v>22.495284269999999</v>
      </c>
      <c r="AH301" s="19">
        <f t="shared" si="769"/>
        <v>142.28267300774999</v>
      </c>
      <c r="AI301" s="42"/>
      <c r="AJ301" s="42"/>
      <c r="AK301" s="42"/>
      <c r="AL301" s="42"/>
      <c r="AM301" s="42"/>
      <c r="AN301" s="42"/>
      <c r="AO301" s="42"/>
      <c r="AP301" s="42"/>
      <c r="AQ301" s="42"/>
      <c r="AR301" s="44"/>
      <c r="AS301" s="40">
        <f t="shared" si="778"/>
        <v>171.66800000000001</v>
      </c>
      <c r="AT301" s="31">
        <f t="shared" si="779"/>
        <v>193</v>
      </c>
    </row>
    <row r="302" spans="1:46">
      <c r="A302" s="41">
        <v>4</v>
      </c>
      <c r="B302" s="15">
        <f t="shared" ref="B302:G302" si="783">B301</f>
        <v>34</v>
      </c>
      <c r="C302" s="15" t="str">
        <f t="shared" si="783"/>
        <v>28.03.2024</v>
      </c>
      <c r="D302" s="16" t="str">
        <f t="shared" si="783"/>
        <v>SFG-FRBNRG-BOR-84X39X10</v>
      </c>
      <c r="E302" s="16" t="str">
        <f t="shared" si="783"/>
        <v>Restonic Hotel Motel Bonnell Regular Border 84X39X10</v>
      </c>
      <c r="F302" s="16" t="str">
        <f t="shared" si="783"/>
        <v>SFG-FRBNRG-BOR-84X39X10</v>
      </c>
      <c r="G302" s="16" t="str">
        <f t="shared" si="783"/>
        <v>Restonic Hotel Motel Bonnell Regular Border 84X39X10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8" t="s">
        <v>1964</v>
      </c>
      <c r="R302" s="38" t="s">
        <v>1965</v>
      </c>
      <c r="S302" s="38" t="s">
        <v>25</v>
      </c>
      <c r="T302" s="39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774"/>
        <v>84X39X10</v>
      </c>
      <c r="Y302" s="30" t="str">
        <f t="shared" si="775"/>
        <v>84</v>
      </c>
      <c r="Z302" s="30" t="str">
        <f t="shared" si="776"/>
        <v>39</v>
      </c>
      <c r="AA302" s="30" t="str">
        <f t="shared" si="777"/>
        <v>10</v>
      </c>
      <c r="AB302" s="19" t="str">
        <f t="shared" ref="AB302:AC302" si="784">AB301</f>
        <v>84</v>
      </c>
      <c r="AC302" s="19" t="str">
        <f t="shared" si="784"/>
        <v>39</v>
      </c>
      <c r="AD302" s="20">
        <f>ROUNDUP(((((72+30)*2)+3)*0.0254),3)</f>
        <v>5.258</v>
      </c>
      <c r="AF302" s="21">
        <f t="shared" si="782"/>
        <v>1</v>
      </c>
      <c r="AG302">
        <f>VLOOKUP(Q302,'Rm-feb-24'!B:P,15,0)</f>
        <v>5.9957000000000003</v>
      </c>
      <c r="AH302" s="19">
        <f t="shared" si="769"/>
        <v>5.9957000000000003</v>
      </c>
      <c r="AI302" s="42"/>
      <c r="AJ302" s="42"/>
      <c r="AK302" s="42"/>
      <c r="AL302" s="42"/>
      <c r="AM302" s="42"/>
      <c r="AN302" s="42"/>
      <c r="AO302" s="42"/>
      <c r="AP302" s="42"/>
      <c r="AQ302" s="42"/>
      <c r="AR302" s="44"/>
      <c r="AS302" s="40">
        <f t="shared" si="778"/>
        <v>171.66800000000001</v>
      </c>
      <c r="AT302" s="31">
        <f t="shared" si="779"/>
        <v>193</v>
      </c>
    </row>
    <row r="303" spans="1:46">
      <c r="A303" s="41">
        <v>5</v>
      </c>
      <c r="B303" s="15">
        <f t="shared" ref="B303:G303" si="785">B302</f>
        <v>34</v>
      </c>
      <c r="C303" s="15" t="str">
        <f t="shared" si="785"/>
        <v>28.03.2024</v>
      </c>
      <c r="D303" s="16" t="str">
        <f t="shared" si="785"/>
        <v>SFG-FRBNRG-BOR-84X39X10</v>
      </c>
      <c r="E303" s="16" t="str">
        <f t="shared" si="785"/>
        <v>Restonic Hotel Motel Bonnell Regular Border 84X39X10</v>
      </c>
      <c r="F303" s="16" t="str">
        <f t="shared" si="785"/>
        <v>SFG-FRBNRG-BOR-84X39X10</v>
      </c>
      <c r="G303" s="16" t="str">
        <f t="shared" si="785"/>
        <v>Restonic Hotel Motel Bonnell Regular Border 84X39X10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8" t="s">
        <v>459</v>
      </c>
      <c r="R303" s="38" t="s">
        <v>460</v>
      </c>
      <c r="S303" s="38" t="s">
        <v>25</v>
      </c>
      <c r="T303" s="39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774"/>
        <v>84X39X10</v>
      </c>
      <c r="Y303" s="30" t="str">
        <f t="shared" si="775"/>
        <v>84</v>
      </c>
      <c r="Z303" s="30" t="str">
        <f t="shared" si="776"/>
        <v>39</v>
      </c>
      <c r="AA303" s="30" t="str">
        <f t="shared" si="777"/>
        <v>10</v>
      </c>
      <c r="AB303" s="19" t="str">
        <f t="shared" ref="AB303:AC303" si="786">AB302</f>
        <v>84</v>
      </c>
      <c r="AC303" s="19" t="str">
        <f t="shared" si="786"/>
        <v>39</v>
      </c>
      <c r="AF303" s="21">
        <f t="shared" si="782"/>
        <v>1</v>
      </c>
      <c r="AG303">
        <f>VLOOKUP(Q303,'Rm-feb-24'!B:P,15,0)</f>
        <v>1.3274999999999999</v>
      </c>
      <c r="AH303" s="19">
        <f t="shared" si="769"/>
        <v>1.3274999999999999</v>
      </c>
      <c r="AI303" s="42"/>
      <c r="AJ303" s="42"/>
      <c r="AK303" s="42"/>
      <c r="AL303" s="42"/>
      <c r="AM303" s="42"/>
      <c r="AN303" s="42"/>
      <c r="AO303" s="42"/>
      <c r="AP303" s="42"/>
      <c r="AQ303" s="42"/>
      <c r="AR303" s="44"/>
      <c r="AS303" s="40">
        <f t="shared" si="778"/>
        <v>171.66800000000001</v>
      </c>
      <c r="AT303" s="31">
        <f t="shared" si="779"/>
        <v>193</v>
      </c>
    </row>
    <row r="304" spans="1:46">
      <c r="A304" s="41">
        <v>6</v>
      </c>
      <c r="B304" s="15">
        <f t="shared" ref="B304:G304" si="787">B303</f>
        <v>34</v>
      </c>
      <c r="C304" s="15" t="str">
        <f t="shared" si="787"/>
        <v>28.03.2024</v>
      </c>
      <c r="D304" s="16" t="str">
        <f t="shared" si="787"/>
        <v>SFG-FRBNRG-BOR-84X39X10</v>
      </c>
      <c r="E304" s="16" t="str">
        <f t="shared" si="787"/>
        <v>Restonic Hotel Motel Bonnell Regular Border 84X39X10</v>
      </c>
      <c r="F304" s="16" t="str">
        <f t="shared" si="787"/>
        <v>SFG-FRBNRG-BOR-84X39X10</v>
      </c>
      <c r="G304" s="16" t="str">
        <f t="shared" si="787"/>
        <v>Restonic Hotel Motel Bonnell Regular Border 84X39X10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8" t="s">
        <v>2232</v>
      </c>
      <c r="R304" s="38" t="s">
        <v>2233</v>
      </c>
      <c r="S304" s="38" t="s">
        <v>25</v>
      </c>
      <c r="T304" s="39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774"/>
        <v>84X39X10</v>
      </c>
      <c r="Y304" s="30" t="str">
        <f t="shared" si="775"/>
        <v>84</v>
      </c>
      <c r="Z304" s="30" t="str">
        <f t="shared" si="776"/>
        <v>39</v>
      </c>
      <c r="AA304" s="30" t="str">
        <f t="shared" si="777"/>
        <v>10</v>
      </c>
      <c r="AB304" s="19" t="str">
        <f t="shared" ref="AB304:AC304" si="788">AB303</f>
        <v>84</v>
      </c>
      <c r="AC304" s="19" t="str">
        <f t="shared" si="788"/>
        <v>39</v>
      </c>
      <c r="AF304" s="21">
        <f t="shared" si="782"/>
        <v>1</v>
      </c>
      <c r="AG304">
        <f>VLOOKUP(Q304,'Rm-feb-24'!B:P,15,0)</f>
        <v>1.7318</v>
      </c>
      <c r="AH304" s="19">
        <f t="shared" si="769"/>
        <v>1.7318</v>
      </c>
      <c r="AI304" s="42"/>
      <c r="AJ304" s="42"/>
      <c r="AK304" s="42"/>
      <c r="AL304" s="42"/>
      <c r="AM304" s="42"/>
      <c r="AN304" s="42"/>
      <c r="AO304" s="42"/>
      <c r="AP304" s="42"/>
      <c r="AQ304" s="42"/>
      <c r="AR304" s="44"/>
      <c r="AS304" s="40">
        <f t="shared" si="778"/>
        <v>171.66800000000001</v>
      </c>
      <c r="AT304" s="31">
        <f t="shared" si="779"/>
        <v>193</v>
      </c>
    </row>
    <row r="305" spans="1:46">
      <c r="A305" s="41">
        <v>7</v>
      </c>
      <c r="B305" s="15">
        <f t="shared" ref="B305:G305" si="789">B304</f>
        <v>34</v>
      </c>
      <c r="C305" s="15" t="str">
        <f t="shared" si="789"/>
        <v>28.03.2024</v>
      </c>
      <c r="D305" s="16" t="str">
        <f t="shared" si="789"/>
        <v>SFG-FRBNRG-BOR-84X39X10</v>
      </c>
      <c r="E305" s="16" t="str">
        <f t="shared" si="789"/>
        <v>Restonic Hotel Motel Bonnell Regular Border 84X39X10</v>
      </c>
      <c r="F305" s="16" t="str">
        <f t="shared" si="789"/>
        <v>SFG-FRBNRG-BOR-84X39X10</v>
      </c>
      <c r="G305" s="16" t="str">
        <f t="shared" si="789"/>
        <v>Restonic Hotel Motel Bonnell Regular Border 84X39X10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8" t="s">
        <v>18738</v>
      </c>
      <c r="R305" s="38" t="s">
        <v>34277</v>
      </c>
      <c r="S305" s="38" t="s">
        <v>192</v>
      </c>
      <c r="T305" s="39">
        <v>1.1599999999999999</v>
      </c>
      <c r="U305" s="16" t="s">
        <v>2292</v>
      </c>
      <c r="V305" s="16" t="s">
        <v>2276</v>
      </c>
      <c r="W305" s="16" t="s">
        <v>2295</v>
      </c>
      <c r="X305" s="29" t="str">
        <f t="shared" si="774"/>
        <v>84X39X10</v>
      </c>
      <c r="Y305" s="30" t="str">
        <f t="shared" si="775"/>
        <v>84</v>
      </c>
      <c r="Z305" s="30" t="str">
        <f t="shared" si="776"/>
        <v>39</v>
      </c>
      <c r="AA305" s="30" t="str">
        <f t="shared" si="777"/>
        <v>10</v>
      </c>
      <c r="AB305" s="19" t="str">
        <f t="shared" ref="AB305:AC305" si="790">AB304</f>
        <v>84</v>
      </c>
      <c r="AC305" s="19" t="str">
        <f t="shared" si="790"/>
        <v>39</v>
      </c>
      <c r="AF305" s="21">
        <f t="shared" si="782"/>
        <v>1.1599999999999999</v>
      </c>
      <c r="AG305" s="25">
        <f>VLOOKUP(Q305,'SFG-RM'!A:B,2,0)</f>
        <v>9.3094552894011979</v>
      </c>
      <c r="AH305" s="19">
        <f t="shared" si="769"/>
        <v>10.798968135705389</v>
      </c>
      <c r="AI305" s="42"/>
      <c r="AJ305" s="42"/>
      <c r="AK305" s="42"/>
      <c r="AL305" s="42"/>
      <c r="AM305" s="42"/>
      <c r="AN305" s="42"/>
      <c r="AO305" s="42"/>
      <c r="AP305" s="42"/>
      <c r="AQ305" s="42"/>
      <c r="AR305" s="44"/>
      <c r="AS305" s="40">
        <f t="shared" si="778"/>
        <v>171.66800000000001</v>
      </c>
      <c r="AT305" s="31">
        <f t="shared" si="779"/>
        <v>193</v>
      </c>
    </row>
    <row r="306" spans="1:46">
      <c r="A306" s="41">
        <v>8</v>
      </c>
      <c r="B306" s="15">
        <f t="shared" ref="B306:G306" si="791">B305</f>
        <v>34</v>
      </c>
      <c r="C306" s="15" t="str">
        <f t="shared" si="791"/>
        <v>28.03.2024</v>
      </c>
      <c r="D306" s="16" t="str">
        <f t="shared" si="791"/>
        <v>SFG-FRBNRG-BOR-84X39X10</v>
      </c>
      <c r="E306" s="16" t="str">
        <f t="shared" si="791"/>
        <v>Restonic Hotel Motel Bonnell Regular Border 84X39X10</v>
      </c>
      <c r="F306" s="16" t="str">
        <f t="shared" si="791"/>
        <v>SFG-FRBNRG-BOR-84X39X10</v>
      </c>
      <c r="G306" s="16" t="str">
        <f t="shared" si="791"/>
        <v>Restonic Hotel Motel Bonnell Regular Border 84X39X10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8" t="s">
        <v>1479</v>
      </c>
      <c r="R306" s="38" t="s">
        <v>1480</v>
      </c>
      <c r="S306" s="38" t="s">
        <v>165</v>
      </c>
      <c r="T306" s="39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774"/>
        <v>84X39X10</v>
      </c>
      <c r="Y306" s="30" t="str">
        <f t="shared" si="775"/>
        <v>84</v>
      </c>
      <c r="Z306" s="30" t="str">
        <f t="shared" si="776"/>
        <v>39</v>
      </c>
      <c r="AA306" s="30" t="str">
        <f t="shared" si="777"/>
        <v>10</v>
      </c>
      <c r="AB306" s="19" t="str">
        <f t="shared" ref="AB306:AC306" si="792">AB305</f>
        <v>84</v>
      </c>
      <c r="AC306" s="19" t="str">
        <f t="shared" si="792"/>
        <v>39</v>
      </c>
      <c r="AF306" s="21">
        <f t="shared" si="782"/>
        <v>2</v>
      </c>
      <c r="AG306">
        <f>VLOOKUP(Q306,'Rm-feb-24'!B:P,15,0)</f>
        <v>4.6721000000000004</v>
      </c>
      <c r="AH306" s="19">
        <f t="shared" si="769"/>
        <v>9.3442000000000007</v>
      </c>
      <c r="AI306" s="42"/>
      <c r="AJ306" s="42"/>
      <c r="AK306" s="42"/>
      <c r="AL306" s="42"/>
      <c r="AM306" s="42"/>
      <c r="AN306" s="42"/>
      <c r="AO306" s="42"/>
      <c r="AP306" s="42"/>
      <c r="AQ306" s="42"/>
      <c r="AR306" s="44"/>
      <c r="AS306" s="40">
        <f t="shared" si="778"/>
        <v>171.66800000000001</v>
      </c>
      <c r="AT306" s="31">
        <f t="shared" si="779"/>
        <v>193</v>
      </c>
    </row>
    <row r="308" spans="1:46">
      <c r="A308" s="41">
        <v>1</v>
      </c>
      <c r="B308" s="15">
        <v>35</v>
      </c>
      <c r="C308" s="15" t="s">
        <v>34276</v>
      </c>
      <c r="D308" s="16" t="s">
        <v>34348</v>
      </c>
      <c r="E308" s="16" t="s">
        <v>34349</v>
      </c>
      <c r="F308" s="16" t="str">
        <f>D308</f>
        <v>SFG-FRBNRG-BOR-84X45X10</v>
      </c>
      <c r="G308" s="16" t="str">
        <f>E308</f>
        <v>Restonic Hotel Motel Bonnell Regular Border 84X45X10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8" t="s">
        <v>1659</v>
      </c>
      <c r="R308" s="38" t="s">
        <v>1660</v>
      </c>
      <c r="S308" s="38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84X45X10</v>
      </c>
      <c r="Y308" s="30" t="str">
        <f>LEFT(X308,2)</f>
        <v>84</v>
      </c>
      <c r="Z308" s="30" t="str">
        <f>MID(X308,4,2)</f>
        <v>45</v>
      </c>
      <c r="AA308" s="30" t="str">
        <f>RIGHT(X308,2)</f>
        <v>10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793">AF308*AG308</f>
        <v>0.129439688</v>
      </c>
      <c r="AI308" s="42">
        <f>SUM(AH308:AH315)</f>
        <v>178.52934253380539</v>
      </c>
      <c r="AJ308" s="42">
        <f>ROUND(AI308,3)</f>
        <v>178.529</v>
      </c>
      <c r="AK308" s="42">
        <f>AJ308</f>
        <v>178.529</v>
      </c>
      <c r="AL308" s="42">
        <f>+AK308+AQ308</f>
        <v>200.62178522099998</v>
      </c>
      <c r="AM308" s="42">
        <f>+SUM(((AK308*3%*18%)))</f>
        <v>0.96405659999999982</v>
      </c>
      <c r="AN308" s="42">
        <f t="shared" ref="AN308" si="794">+SUM(((AK308*14.33%*53%)))</f>
        <v>13.559099021000002</v>
      </c>
      <c r="AO308" s="42">
        <f t="shared" ref="AO308" si="795">+SUM(((AK308*5.92%*53%)))</f>
        <v>5.6015259040000007</v>
      </c>
      <c r="AP308" s="42">
        <f t="shared" ref="AP308" si="796">+SUM(((AK308*2.08%*53%)))</f>
        <v>1.968103696</v>
      </c>
      <c r="AQ308" s="42">
        <f>SUM(AM308:AP308)</f>
        <v>22.092785221</v>
      </c>
      <c r="AR308" s="43">
        <f>ROUNDUP(AL308,0)</f>
        <v>201</v>
      </c>
      <c r="AS308" s="40">
        <f>AK308</f>
        <v>178.529</v>
      </c>
      <c r="AT308" s="31">
        <f>AR308</f>
        <v>201</v>
      </c>
    </row>
    <row r="309" spans="1:46">
      <c r="A309" s="41">
        <v>2</v>
      </c>
      <c r="B309" s="15">
        <f t="shared" ref="B309:G309" si="797">B308</f>
        <v>35</v>
      </c>
      <c r="C309" s="15" t="str">
        <f t="shared" si="797"/>
        <v>28.03.2024</v>
      </c>
      <c r="D309" s="16" t="str">
        <f t="shared" si="797"/>
        <v>SFG-FRBNRG-BOR-84X45X10</v>
      </c>
      <c r="E309" s="16" t="str">
        <f t="shared" si="797"/>
        <v>Restonic Hotel Motel Bonnell Regular Border 84X45X10</v>
      </c>
      <c r="F309" s="16" t="str">
        <f t="shared" si="797"/>
        <v>SFG-FRBNRG-BOR-84X45X10</v>
      </c>
      <c r="G309" s="16" t="str">
        <f t="shared" si="797"/>
        <v>Restonic Hotel Motel Bonnell Regular Border 84X45X10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8" t="s">
        <v>698</v>
      </c>
      <c r="R309" s="38" t="s">
        <v>699</v>
      </c>
      <c r="S309" s="38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798">RIGHT(D309,8)</f>
        <v>84X45X10</v>
      </c>
      <c r="Y309" s="30" t="str">
        <f t="shared" ref="Y309:Y315" si="799">LEFT(X309,2)</f>
        <v>84</v>
      </c>
      <c r="Z309" s="30" t="str">
        <f t="shared" ref="Z309:Z315" si="800">MID(X309,4,2)</f>
        <v>45</v>
      </c>
      <c r="AA309" s="30" t="str">
        <f t="shared" ref="AA309:AA315" si="801">RIGHT(X309,2)</f>
        <v>10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793"/>
        <v>5.8000000000000003E-2</v>
      </c>
      <c r="AI309" s="42"/>
      <c r="AJ309" s="42"/>
      <c r="AK309" s="42"/>
      <c r="AL309" s="42"/>
      <c r="AM309" s="42"/>
      <c r="AN309" s="42"/>
      <c r="AO309" s="42"/>
      <c r="AP309" s="42"/>
      <c r="AQ309" s="42"/>
      <c r="AR309" s="44"/>
      <c r="AS309" s="40">
        <f t="shared" ref="AS309:AS315" si="802">AS308</f>
        <v>178.529</v>
      </c>
      <c r="AT309" s="31">
        <f t="shared" ref="AT309:AT315" si="803">AT308</f>
        <v>201</v>
      </c>
    </row>
    <row r="310" spans="1:46">
      <c r="A310" s="41">
        <v>3</v>
      </c>
      <c r="B310" s="15">
        <f t="shared" ref="B310:G310" si="804">B309</f>
        <v>35</v>
      </c>
      <c r="C310" s="15" t="str">
        <f t="shared" si="804"/>
        <v>28.03.2024</v>
      </c>
      <c r="D310" s="16" t="str">
        <f t="shared" si="804"/>
        <v>SFG-FRBNRG-BOR-84X45X10</v>
      </c>
      <c r="E310" s="16" t="str">
        <f t="shared" si="804"/>
        <v>Restonic Hotel Motel Bonnell Regular Border 84X45X10</v>
      </c>
      <c r="F310" s="16" t="str">
        <f t="shared" si="804"/>
        <v>SFG-FRBNRG-BOR-84X45X10</v>
      </c>
      <c r="G310" s="16" t="str">
        <f t="shared" si="804"/>
        <v>Restonic Hotel Motel Bonnell Regular Border 84X45X10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8" t="s">
        <v>18717</v>
      </c>
      <c r="R310" s="38" t="s">
        <v>34278</v>
      </c>
      <c r="S310" s="38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798"/>
        <v>84X45X10</v>
      </c>
      <c r="Y310" s="30" t="str">
        <f t="shared" si="799"/>
        <v>84</v>
      </c>
      <c r="Z310" s="30" t="str">
        <f t="shared" si="800"/>
        <v>45</v>
      </c>
      <c r="AA310" s="30" t="str">
        <f t="shared" si="801"/>
        <v>10</v>
      </c>
      <c r="AB310" s="19" t="str">
        <f t="shared" ref="AB310:AC310" si="805">AB309</f>
        <v>84</v>
      </c>
      <c r="AC310" s="19" t="str">
        <f t="shared" si="805"/>
        <v>45</v>
      </c>
      <c r="AD310" s="20">
        <f>ROUNDUP(((((AB310+AC310)*2)+3)*0.0254),3)</f>
        <v>6.63</v>
      </c>
      <c r="AF310" s="21">
        <f t="shared" ref="AF310:AF315" si="806">T310</f>
        <v>6.63</v>
      </c>
      <c r="AG310" s="25">
        <f>VLOOKUP(Q310,'SFG-RM'!A:B,2,0)</f>
        <v>22.495284269999999</v>
      </c>
      <c r="AH310" s="19">
        <f t="shared" si="793"/>
        <v>149.14373471010001</v>
      </c>
      <c r="AI310" s="42"/>
      <c r="AJ310" s="42"/>
      <c r="AK310" s="42"/>
      <c r="AL310" s="42"/>
      <c r="AM310" s="42"/>
      <c r="AN310" s="42"/>
      <c r="AO310" s="42"/>
      <c r="AP310" s="42"/>
      <c r="AQ310" s="42"/>
      <c r="AR310" s="44"/>
      <c r="AS310" s="40">
        <f t="shared" si="802"/>
        <v>178.529</v>
      </c>
      <c r="AT310" s="31">
        <f t="shared" si="803"/>
        <v>201</v>
      </c>
    </row>
    <row r="311" spans="1:46">
      <c r="A311" s="41">
        <v>4</v>
      </c>
      <c r="B311" s="15">
        <f t="shared" ref="B311:G311" si="807">B310</f>
        <v>35</v>
      </c>
      <c r="C311" s="15" t="str">
        <f t="shared" si="807"/>
        <v>28.03.2024</v>
      </c>
      <c r="D311" s="16" t="str">
        <f t="shared" si="807"/>
        <v>SFG-FRBNRG-BOR-84X45X10</v>
      </c>
      <c r="E311" s="16" t="str">
        <f t="shared" si="807"/>
        <v>Restonic Hotel Motel Bonnell Regular Border 84X45X10</v>
      </c>
      <c r="F311" s="16" t="str">
        <f t="shared" si="807"/>
        <v>SFG-FRBNRG-BOR-84X45X10</v>
      </c>
      <c r="G311" s="16" t="str">
        <f t="shared" si="807"/>
        <v>Restonic Hotel Motel Bonnell Regular Border 84X45X10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8" t="s">
        <v>1964</v>
      </c>
      <c r="R311" s="38" t="s">
        <v>1965</v>
      </c>
      <c r="S311" s="38" t="s">
        <v>25</v>
      </c>
      <c r="T311" s="39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798"/>
        <v>84X45X10</v>
      </c>
      <c r="Y311" s="30" t="str">
        <f t="shared" si="799"/>
        <v>84</v>
      </c>
      <c r="Z311" s="30" t="str">
        <f t="shared" si="800"/>
        <v>45</v>
      </c>
      <c r="AA311" s="30" t="str">
        <f t="shared" si="801"/>
        <v>10</v>
      </c>
      <c r="AB311" s="19" t="str">
        <f t="shared" ref="AB311:AC311" si="808">AB310</f>
        <v>84</v>
      </c>
      <c r="AC311" s="19" t="str">
        <f t="shared" si="808"/>
        <v>45</v>
      </c>
      <c r="AD311" s="20">
        <f>ROUNDUP(((((72+30)*2)+3)*0.0254),3)</f>
        <v>5.258</v>
      </c>
      <c r="AF311" s="21">
        <f t="shared" si="806"/>
        <v>1</v>
      </c>
      <c r="AG311">
        <f>VLOOKUP(Q311,'Rm-feb-24'!B:P,15,0)</f>
        <v>5.9957000000000003</v>
      </c>
      <c r="AH311" s="19">
        <f t="shared" si="793"/>
        <v>5.9957000000000003</v>
      </c>
      <c r="AI311" s="42"/>
      <c r="AJ311" s="42"/>
      <c r="AK311" s="42"/>
      <c r="AL311" s="42"/>
      <c r="AM311" s="42"/>
      <c r="AN311" s="42"/>
      <c r="AO311" s="42"/>
      <c r="AP311" s="42"/>
      <c r="AQ311" s="42"/>
      <c r="AR311" s="44"/>
      <c r="AS311" s="40">
        <f t="shared" si="802"/>
        <v>178.529</v>
      </c>
      <c r="AT311" s="31">
        <f t="shared" si="803"/>
        <v>201</v>
      </c>
    </row>
    <row r="312" spans="1:46">
      <c r="A312" s="41">
        <v>5</v>
      </c>
      <c r="B312" s="15">
        <f t="shared" ref="B312:G312" si="809">B311</f>
        <v>35</v>
      </c>
      <c r="C312" s="15" t="str">
        <f t="shared" si="809"/>
        <v>28.03.2024</v>
      </c>
      <c r="D312" s="16" t="str">
        <f t="shared" si="809"/>
        <v>SFG-FRBNRG-BOR-84X45X10</v>
      </c>
      <c r="E312" s="16" t="str">
        <f t="shared" si="809"/>
        <v>Restonic Hotel Motel Bonnell Regular Border 84X45X10</v>
      </c>
      <c r="F312" s="16" t="str">
        <f t="shared" si="809"/>
        <v>SFG-FRBNRG-BOR-84X45X10</v>
      </c>
      <c r="G312" s="16" t="str">
        <f t="shared" si="809"/>
        <v>Restonic Hotel Motel Bonnell Regular Border 84X45X10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8" t="s">
        <v>459</v>
      </c>
      <c r="R312" s="38" t="s">
        <v>460</v>
      </c>
      <c r="S312" s="38" t="s">
        <v>25</v>
      </c>
      <c r="T312" s="39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798"/>
        <v>84X45X10</v>
      </c>
      <c r="Y312" s="30" t="str">
        <f t="shared" si="799"/>
        <v>84</v>
      </c>
      <c r="Z312" s="30" t="str">
        <f t="shared" si="800"/>
        <v>45</v>
      </c>
      <c r="AA312" s="30" t="str">
        <f t="shared" si="801"/>
        <v>10</v>
      </c>
      <c r="AB312" s="19" t="str">
        <f t="shared" ref="AB312:AC312" si="810">AB311</f>
        <v>84</v>
      </c>
      <c r="AC312" s="19" t="str">
        <f t="shared" si="810"/>
        <v>45</v>
      </c>
      <c r="AF312" s="21">
        <f t="shared" si="806"/>
        <v>1</v>
      </c>
      <c r="AG312">
        <f>VLOOKUP(Q312,'Rm-feb-24'!B:P,15,0)</f>
        <v>1.3274999999999999</v>
      </c>
      <c r="AH312" s="19">
        <f t="shared" si="793"/>
        <v>1.3274999999999999</v>
      </c>
      <c r="AI312" s="42"/>
      <c r="AJ312" s="42"/>
      <c r="AK312" s="42"/>
      <c r="AL312" s="42"/>
      <c r="AM312" s="42"/>
      <c r="AN312" s="42"/>
      <c r="AO312" s="42"/>
      <c r="AP312" s="42"/>
      <c r="AQ312" s="42"/>
      <c r="AR312" s="44"/>
      <c r="AS312" s="40">
        <f t="shared" si="802"/>
        <v>178.529</v>
      </c>
      <c r="AT312" s="31">
        <f t="shared" si="803"/>
        <v>201</v>
      </c>
    </row>
    <row r="313" spans="1:46">
      <c r="A313" s="41">
        <v>6</v>
      </c>
      <c r="B313" s="15">
        <f t="shared" ref="B313:G313" si="811">B312</f>
        <v>35</v>
      </c>
      <c r="C313" s="15" t="str">
        <f t="shared" si="811"/>
        <v>28.03.2024</v>
      </c>
      <c r="D313" s="16" t="str">
        <f t="shared" si="811"/>
        <v>SFG-FRBNRG-BOR-84X45X10</v>
      </c>
      <c r="E313" s="16" t="str">
        <f t="shared" si="811"/>
        <v>Restonic Hotel Motel Bonnell Regular Border 84X45X10</v>
      </c>
      <c r="F313" s="16" t="str">
        <f t="shared" si="811"/>
        <v>SFG-FRBNRG-BOR-84X45X10</v>
      </c>
      <c r="G313" s="16" t="str">
        <f t="shared" si="811"/>
        <v>Restonic Hotel Motel Bonnell Regular Border 84X45X10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8" t="s">
        <v>2232</v>
      </c>
      <c r="R313" s="38" t="s">
        <v>2233</v>
      </c>
      <c r="S313" s="38" t="s">
        <v>25</v>
      </c>
      <c r="T313" s="39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798"/>
        <v>84X45X10</v>
      </c>
      <c r="Y313" s="30" t="str">
        <f t="shared" si="799"/>
        <v>84</v>
      </c>
      <c r="Z313" s="30" t="str">
        <f t="shared" si="800"/>
        <v>45</v>
      </c>
      <c r="AA313" s="30" t="str">
        <f t="shared" si="801"/>
        <v>10</v>
      </c>
      <c r="AB313" s="19" t="str">
        <f t="shared" ref="AB313:AC313" si="812">AB312</f>
        <v>84</v>
      </c>
      <c r="AC313" s="19" t="str">
        <f t="shared" si="812"/>
        <v>45</v>
      </c>
      <c r="AF313" s="21">
        <f t="shared" si="806"/>
        <v>1</v>
      </c>
      <c r="AG313">
        <f>VLOOKUP(Q313,'Rm-feb-24'!B:P,15,0)</f>
        <v>1.7318</v>
      </c>
      <c r="AH313" s="19">
        <f t="shared" si="793"/>
        <v>1.7318</v>
      </c>
      <c r="AI313" s="42"/>
      <c r="AJ313" s="42"/>
      <c r="AK313" s="42"/>
      <c r="AL313" s="42"/>
      <c r="AM313" s="42"/>
      <c r="AN313" s="42"/>
      <c r="AO313" s="42"/>
      <c r="AP313" s="42"/>
      <c r="AQ313" s="42"/>
      <c r="AR313" s="44"/>
      <c r="AS313" s="40">
        <f t="shared" si="802"/>
        <v>178.529</v>
      </c>
      <c r="AT313" s="31">
        <f t="shared" si="803"/>
        <v>201</v>
      </c>
    </row>
    <row r="314" spans="1:46">
      <c r="A314" s="41">
        <v>7</v>
      </c>
      <c r="B314" s="15">
        <f t="shared" ref="B314:G314" si="813">B313</f>
        <v>35</v>
      </c>
      <c r="C314" s="15" t="str">
        <f t="shared" si="813"/>
        <v>28.03.2024</v>
      </c>
      <c r="D314" s="16" t="str">
        <f t="shared" si="813"/>
        <v>SFG-FRBNRG-BOR-84X45X10</v>
      </c>
      <c r="E314" s="16" t="str">
        <f t="shared" si="813"/>
        <v>Restonic Hotel Motel Bonnell Regular Border 84X45X10</v>
      </c>
      <c r="F314" s="16" t="str">
        <f t="shared" si="813"/>
        <v>SFG-FRBNRG-BOR-84X45X10</v>
      </c>
      <c r="G314" s="16" t="str">
        <f t="shared" si="813"/>
        <v>Restonic Hotel Motel Bonnell Regular Border 84X45X10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8" t="s">
        <v>18738</v>
      </c>
      <c r="R314" s="38" t="s">
        <v>34277</v>
      </c>
      <c r="S314" s="38" t="s">
        <v>192</v>
      </c>
      <c r="T314" s="39">
        <v>1.1599999999999999</v>
      </c>
      <c r="U314" s="16" t="s">
        <v>2292</v>
      </c>
      <c r="V314" s="16" t="s">
        <v>2276</v>
      </c>
      <c r="W314" s="16" t="s">
        <v>2295</v>
      </c>
      <c r="X314" s="29" t="str">
        <f t="shared" si="798"/>
        <v>84X45X10</v>
      </c>
      <c r="Y314" s="30" t="str">
        <f t="shared" si="799"/>
        <v>84</v>
      </c>
      <c r="Z314" s="30" t="str">
        <f t="shared" si="800"/>
        <v>45</v>
      </c>
      <c r="AA314" s="30" t="str">
        <f t="shared" si="801"/>
        <v>10</v>
      </c>
      <c r="AB314" s="19" t="str">
        <f t="shared" ref="AB314:AC314" si="814">AB313</f>
        <v>84</v>
      </c>
      <c r="AC314" s="19" t="str">
        <f t="shared" si="814"/>
        <v>45</v>
      </c>
      <c r="AF314" s="21">
        <f t="shared" si="806"/>
        <v>1.1599999999999999</v>
      </c>
      <c r="AG314" s="25">
        <f>VLOOKUP(Q314,'SFG-RM'!A:B,2,0)</f>
        <v>9.3094552894011979</v>
      </c>
      <c r="AH314" s="19">
        <f t="shared" si="793"/>
        <v>10.798968135705389</v>
      </c>
      <c r="AI314" s="42"/>
      <c r="AJ314" s="42"/>
      <c r="AK314" s="42"/>
      <c r="AL314" s="42"/>
      <c r="AM314" s="42"/>
      <c r="AN314" s="42"/>
      <c r="AO314" s="42"/>
      <c r="AP314" s="42"/>
      <c r="AQ314" s="42"/>
      <c r="AR314" s="44"/>
      <c r="AS314" s="40">
        <f t="shared" si="802"/>
        <v>178.529</v>
      </c>
      <c r="AT314" s="31">
        <f t="shared" si="803"/>
        <v>201</v>
      </c>
    </row>
    <row r="315" spans="1:46">
      <c r="A315" s="41">
        <v>8</v>
      </c>
      <c r="B315" s="15">
        <f t="shared" ref="B315:G315" si="815">B314</f>
        <v>35</v>
      </c>
      <c r="C315" s="15" t="str">
        <f t="shared" si="815"/>
        <v>28.03.2024</v>
      </c>
      <c r="D315" s="16" t="str">
        <f t="shared" si="815"/>
        <v>SFG-FRBNRG-BOR-84X45X10</v>
      </c>
      <c r="E315" s="16" t="str">
        <f t="shared" si="815"/>
        <v>Restonic Hotel Motel Bonnell Regular Border 84X45X10</v>
      </c>
      <c r="F315" s="16" t="str">
        <f t="shared" si="815"/>
        <v>SFG-FRBNRG-BOR-84X45X10</v>
      </c>
      <c r="G315" s="16" t="str">
        <f t="shared" si="815"/>
        <v>Restonic Hotel Motel Bonnell Regular Border 84X45X10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8" t="s">
        <v>1479</v>
      </c>
      <c r="R315" s="38" t="s">
        <v>1480</v>
      </c>
      <c r="S315" s="38" t="s">
        <v>165</v>
      </c>
      <c r="T315" s="39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798"/>
        <v>84X45X10</v>
      </c>
      <c r="Y315" s="30" t="str">
        <f t="shared" si="799"/>
        <v>84</v>
      </c>
      <c r="Z315" s="30" t="str">
        <f t="shared" si="800"/>
        <v>45</v>
      </c>
      <c r="AA315" s="30" t="str">
        <f t="shared" si="801"/>
        <v>10</v>
      </c>
      <c r="AB315" s="19" t="str">
        <f t="shared" ref="AB315:AC315" si="816">AB314</f>
        <v>84</v>
      </c>
      <c r="AC315" s="19" t="str">
        <f t="shared" si="816"/>
        <v>45</v>
      </c>
      <c r="AF315" s="21">
        <f t="shared" si="806"/>
        <v>2</v>
      </c>
      <c r="AG315">
        <f>VLOOKUP(Q315,'Rm-feb-24'!B:P,15,0)</f>
        <v>4.6721000000000004</v>
      </c>
      <c r="AH315" s="19">
        <f t="shared" si="793"/>
        <v>9.3442000000000007</v>
      </c>
      <c r="AI315" s="42"/>
      <c r="AJ315" s="42"/>
      <c r="AK315" s="42"/>
      <c r="AL315" s="42"/>
      <c r="AM315" s="42"/>
      <c r="AN315" s="42"/>
      <c r="AO315" s="42"/>
      <c r="AP315" s="42"/>
      <c r="AQ315" s="42"/>
      <c r="AR315" s="44"/>
      <c r="AS315" s="40">
        <f t="shared" si="802"/>
        <v>178.529</v>
      </c>
      <c r="AT315" s="31">
        <f t="shared" si="803"/>
        <v>201</v>
      </c>
    </row>
    <row r="317" spans="1:46">
      <c r="A317" s="41">
        <v>1</v>
      </c>
      <c r="B317" s="15">
        <v>36</v>
      </c>
      <c r="C317" s="15" t="s">
        <v>34276</v>
      </c>
      <c r="D317" s="16" t="s">
        <v>34350</v>
      </c>
      <c r="E317" s="16" t="s">
        <v>34351</v>
      </c>
      <c r="F317" s="16" t="str">
        <f>D317</f>
        <v>SFG-FRBNRG-BOR-84X51X10</v>
      </c>
      <c r="G317" s="16" t="str">
        <f>E317</f>
        <v>Restonic Hotel Motel Bonnell Regular Border 84X51X10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8" t="s">
        <v>1659</v>
      </c>
      <c r="R317" s="38" t="s">
        <v>1660</v>
      </c>
      <c r="S317" s="38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84X51X10</v>
      </c>
      <c r="Y317" s="30" t="str">
        <f>LEFT(X317,2)</f>
        <v>84</v>
      </c>
      <c r="Z317" s="30" t="str">
        <f>MID(X317,4,2)</f>
        <v>51</v>
      </c>
      <c r="AA317" s="30" t="str">
        <f>RIGHT(X317,2)</f>
        <v>10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817">AF317*AG317</f>
        <v>0.129439688</v>
      </c>
      <c r="AI317" s="42">
        <f>SUM(AH317:AH324)</f>
        <v>185.39040423615538</v>
      </c>
      <c r="AJ317" s="42">
        <f>ROUND(AI317,3)</f>
        <v>185.39</v>
      </c>
      <c r="AK317" s="42">
        <f>AJ317</f>
        <v>185.39</v>
      </c>
      <c r="AL317" s="42">
        <f>+AK317+AQ317</f>
        <v>208.33182710999998</v>
      </c>
      <c r="AM317" s="42">
        <f>+SUM(((AK317*3%*18%)))</f>
        <v>1.0011059999999998</v>
      </c>
      <c r="AN317" s="42">
        <f t="shared" ref="AN317" si="818">+SUM(((AK317*14.33%*53%)))</f>
        <v>14.08018511</v>
      </c>
      <c r="AO317" s="42">
        <f t="shared" ref="AO317" si="819">+SUM(((AK317*5.92%*53%)))</f>
        <v>5.8167966399999997</v>
      </c>
      <c r="AP317" s="42">
        <f t="shared" ref="AP317" si="820">+SUM(((AK317*2.08%*53%)))</f>
        <v>2.04373936</v>
      </c>
      <c r="AQ317" s="42">
        <f>SUM(AM317:AP317)</f>
        <v>22.941827110000002</v>
      </c>
      <c r="AR317" s="43">
        <f>ROUNDUP(AL317,0)</f>
        <v>209</v>
      </c>
      <c r="AS317" s="40">
        <f>AK317</f>
        <v>185.39</v>
      </c>
      <c r="AT317" s="31">
        <f>AR317</f>
        <v>209</v>
      </c>
    </row>
    <row r="318" spans="1:46">
      <c r="A318" s="41">
        <v>2</v>
      </c>
      <c r="B318" s="15">
        <f t="shared" ref="B318:G318" si="821">B317</f>
        <v>36</v>
      </c>
      <c r="C318" s="15" t="str">
        <f t="shared" si="821"/>
        <v>28.03.2024</v>
      </c>
      <c r="D318" s="16" t="str">
        <f t="shared" si="821"/>
        <v>SFG-FRBNRG-BOR-84X51X10</v>
      </c>
      <c r="E318" s="16" t="str">
        <f t="shared" si="821"/>
        <v>Restonic Hotel Motel Bonnell Regular Border 84X51X10</v>
      </c>
      <c r="F318" s="16" t="str">
        <f t="shared" si="821"/>
        <v>SFG-FRBNRG-BOR-84X51X10</v>
      </c>
      <c r="G318" s="16" t="str">
        <f t="shared" si="821"/>
        <v>Restonic Hotel Motel Bonnell Regular Border 84X51X10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8" t="s">
        <v>698</v>
      </c>
      <c r="R318" s="38" t="s">
        <v>699</v>
      </c>
      <c r="S318" s="38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822">RIGHT(D318,8)</f>
        <v>84X51X10</v>
      </c>
      <c r="Y318" s="30" t="str">
        <f t="shared" ref="Y318:Y324" si="823">LEFT(X318,2)</f>
        <v>84</v>
      </c>
      <c r="Z318" s="30" t="str">
        <f t="shared" ref="Z318:Z324" si="824">MID(X318,4,2)</f>
        <v>51</v>
      </c>
      <c r="AA318" s="30" t="str">
        <f t="shared" ref="AA318:AA324" si="825">RIGHT(X318,2)</f>
        <v>10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817"/>
        <v>5.8000000000000003E-2</v>
      </c>
      <c r="AI318" s="42"/>
      <c r="AJ318" s="42"/>
      <c r="AK318" s="42"/>
      <c r="AL318" s="42"/>
      <c r="AM318" s="42"/>
      <c r="AN318" s="42"/>
      <c r="AO318" s="42"/>
      <c r="AP318" s="42"/>
      <c r="AQ318" s="42"/>
      <c r="AR318" s="44"/>
      <c r="AS318" s="40">
        <f t="shared" ref="AS318:AS324" si="826">AS317</f>
        <v>185.39</v>
      </c>
      <c r="AT318" s="31">
        <f t="shared" ref="AT318:AT324" si="827">AT317</f>
        <v>209</v>
      </c>
    </row>
    <row r="319" spans="1:46">
      <c r="A319" s="41">
        <v>3</v>
      </c>
      <c r="B319" s="15">
        <f t="shared" ref="B319:G319" si="828">B318</f>
        <v>36</v>
      </c>
      <c r="C319" s="15" t="str">
        <f t="shared" si="828"/>
        <v>28.03.2024</v>
      </c>
      <c r="D319" s="16" t="str">
        <f t="shared" si="828"/>
        <v>SFG-FRBNRG-BOR-84X51X10</v>
      </c>
      <c r="E319" s="16" t="str">
        <f t="shared" si="828"/>
        <v>Restonic Hotel Motel Bonnell Regular Border 84X51X10</v>
      </c>
      <c r="F319" s="16" t="str">
        <f t="shared" si="828"/>
        <v>SFG-FRBNRG-BOR-84X51X10</v>
      </c>
      <c r="G319" s="16" t="str">
        <f t="shared" si="828"/>
        <v>Restonic Hotel Motel Bonnell Regular Border 84X51X10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8" t="s">
        <v>18717</v>
      </c>
      <c r="R319" s="38" t="s">
        <v>34278</v>
      </c>
      <c r="S319" s="38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822"/>
        <v>84X51X10</v>
      </c>
      <c r="Y319" s="30" t="str">
        <f t="shared" si="823"/>
        <v>84</v>
      </c>
      <c r="Z319" s="30" t="str">
        <f t="shared" si="824"/>
        <v>51</v>
      </c>
      <c r="AA319" s="30" t="str">
        <f t="shared" si="825"/>
        <v>10</v>
      </c>
      <c r="AB319" s="19" t="str">
        <f t="shared" ref="AB319:AC319" si="829">AB318</f>
        <v>84</v>
      </c>
      <c r="AC319" s="19" t="str">
        <f t="shared" si="829"/>
        <v>51</v>
      </c>
      <c r="AD319" s="20">
        <f>ROUNDUP(((((AB319+AC319)*2)+3)*0.0254),3)</f>
        <v>6.9350000000000005</v>
      </c>
      <c r="AF319" s="21">
        <f t="shared" ref="AF319:AF324" si="830">T319</f>
        <v>6.9350000000000005</v>
      </c>
      <c r="AG319" s="25">
        <f>VLOOKUP(Q319,'SFG-RM'!A:B,2,0)</f>
        <v>22.495284269999999</v>
      </c>
      <c r="AH319" s="19">
        <f t="shared" si="817"/>
        <v>156.00479641244999</v>
      </c>
      <c r="AI319" s="42"/>
      <c r="AJ319" s="42"/>
      <c r="AK319" s="42"/>
      <c r="AL319" s="42"/>
      <c r="AM319" s="42"/>
      <c r="AN319" s="42"/>
      <c r="AO319" s="42"/>
      <c r="AP319" s="42"/>
      <c r="AQ319" s="42"/>
      <c r="AR319" s="44"/>
      <c r="AS319" s="40">
        <f t="shared" si="826"/>
        <v>185.39</v>
      </c>
      <c r="AT319" s="31">
        <f t="shared" si="827"/>
        <v>209</v>
      </c>
    </row>
    <row r="320" spans="1:46">
      <c r="A320" s="41">
        <v>4</v>
      </c>
      <c r="B320" s="15">
        <f t="shared" ref="B320:G320" si="831">B319</f>
        <v>36</v>
      </c>
      <c r="C320" s="15" t="str">
        <f t="shared" si="831"/>
        <v>28.03.2024</v>
      </c>
      <c r="D320" s="16" t="str">
        <f t="shared" si="831"/>
        <v>SFG-FRBNRG-BOR-84X51X10</v>
      </c>
      <c r="E320" s="16" t="str">
        <f t="shared" si="831"/>
        <v>Restonic Hotel Motel Bonnell Regular Border 84X51X10</v>
      </c>
      <c r="F320" s="16" t="str">
        <f t="shared" si="831"/>
        <v>SFG-FRBNRG-BOR-84X51X10</v>
      </c>
      <c r="G320" s="16" t="str">
        <f t="shared" si="831"/>
        <v>Restonic Hotel Motel Bonnell Regular Border 84X51X10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8" t="s">
        <v>1964</v>
      </c>
      <c r="R320" s="38" t="s">
        <v>1965</v>
      </c>
      <c r="S320" s="38" t="s">
        <v>25</v>
      </c>
      <c r="T320" s="39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822"/>
        <v>84X51X10</v>
      </c>
      <c r="Y320" s="30" t="str">
        <f t="shared" si="823"/>
        <v>84</v>
      </c>
      <c r="Z320" s="30" t="str">
        <f t="shared" si="824"/>
        <v>51</v>
      </c>
      <c r="AA320" s="30" t="str">
        <f t="shared" si="825"/>
        <v>10</v>
      </c>
      <c r="AB320" s="19" t="str">
        <f t="shared" ref="AB320:AC320" si="832">AB319</f>
        <v>84</v>
      </c>
      <c r="AC320" s="19" t="str">
        <f t="shared" si="832"/>
        <v>51</v>
      </c>
      <c r="AD320" s="20">
        <f>ROUNDUP(((((72+30)*2)+3)*0.0254),3)</f>
        <v>5.258</v>
      </c>
      <c r="AF320" s="21">
        <f t="shared" si="830"/>
        <v>1</v>
      </c>
      <c r="AG320">
        <f>VLOOKUP(Q320,'Rm-feb-24'!B:P,15,0)</f>
        <v>5.9957000000000003</v>
      </c>
      <c r="AH320" s="19">
        <f t="shared" si="817"/>
        <v>5.9957000000000003</v>
      </c>
      <c r="AI320" s="42"/>
      <c r="AJ320" s="42"/>
      <c r="AK320" s="42"/>
      <c r="AL320" s="42"/>
      <c r="AM320" s="42"/>
      <c r="AN320" s="42"/>
      <c r="AO320" s="42"/>
      <c r="AP320" s="42"/>
      <c r="AQ320" s="42"/>
      <c r="AR320" s="44"/>
      <c r="AS320" s="40">
        <f t="shared" si="826"/>
        <v>185.39</v>
      </c>
      <c r="AT320" s="31">
        <f t="shared" si="827"/>
        <v>209</v>
      </c>
    </row>
    <row r="321" spans="1:46">
      <c r="A321" s="41">
        <v>5</v>
      </c>
      <c r="B321" s="15">
        <f t="shared" ref="B321:G321" si="833">B320</f>
        <v>36</v>
      </c>
      <c r="C321" s="15" t="str">
        <f t="shared" si="833"/>
        <v>28.03.2024</v>
      </c>
      <c r="D321" s="16" t="str">
        <f t="shared" si="833"/>
        <v>SFG-FRBNRG-BOR-84X51X10</v>
      </c>
      <c r="E321" s="16" t="str">
        <f t="shared" si="833"/>
        <v>Restonic Hotel Motel Bonnell Regular Border 84X51X10</v>
      </c>
      <c r="F321" s="16" t="str">
        <f t="shared" si="833"/>
        <v>SFG-FRBNRG-BOR-84X51X10</v>
      </c>
      <c r="G321" s="16" t="str">
        <f t="shared" si="833"/>
        <v>Restonic Hotel Motel Bonnell Regular Border 84X51X10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8" t="s">
        <v>459</v>
      </c>
      <c r="R321" s="38" t="s">
        <v>460</v>
      </c>
      <c r="S321" s="38" t="s">
        <v>25</v>
      </c>
      <c r="T321" s="39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822"/>
        <v>84X51X10</v>
      </c>
      <c r="Y321" s="30" t="str">
        <f t="shared" si="823"/>
        <v>84</v>
      </c>
      <c r="Z321" s="30" t="str">
        <f t="shared" si="824"/>
        <v>51</v>
      </c>
      <c r="AA321" s="30" t="str">
        <f t="shared" si="825"/>
        <v>10</v>
      </c>
      <c r="AB321" s="19" t="str">
        <f t="shared" ref="AB321:AC321" si="834">AB320</f>
        <v>84</v>
      </c>
      <c r="AC321" s="19" t="str">
        <f t="shared" si="834"/>
        <v>51</v>
      </c>
      <c r="AF321" s="21">
        <f t="shared" si="830"/>
        <v>1</v>
      </c>
      <c r="AG321">
        <f>VLOOKUP(Q321,'Rm-feb-24'!B:P,15,0)</f>
        <v>1.3274999999999999</v>
      </c>
      <c r="AH321" s="19">
        <f t="shared" si="817"/>
        <v>1.3274999999999999</v>
      </c>
      <c r="AI321" s="42"/>
      <c r="AJ321" s="42"/>
      <c r="AK321" s="42"/>
      <c r="AL321" s="42"/>
      <c r="AM321" s="42"/>
      <c r="AN321" s="42"/>
      <c r="AO321" s="42"/>
      <c r="AP321" s="42"/>
      <c r="AQ321" s="42"/>
      <c r="AR321" s="44"/>
      <c r="AS321" s="40">
        <f t="shared" si="826"/>
        <v>185.39</v>
      </c>
      <c r="AT321" s="31">
        <f t="shared" si="827"/>
        <v>209</v>
      </c>
    </row>
    <row r="322" spans="1:46">
      <c r="A322" s="41">
        <v>6</v>
      </c>
      <c r="B322" s="15">
        <f t="shared" ref="B322:G322" si="835">B321</f>
        <v>36</v>
      </c>
      <c r="C322" s="15" t="str">
        <f t="shared" si="835"/>
        <v>28.03.2024</v>
      </c>
      <c r="D322" s="16" t="str">
        <f t="shared" si="835"/>
        <v>SFG-FRBNRG-BOR-84X51X10</v>
      </c>
      <c r="E322" s="16" t="str">
        <f t="shared" si="835"/>
        <v>Restonic Hotel Motel Bonnell Regular Border 84X51X10</v>
      </c>
      <c r="F322" s="16" t="str">
        <f t="shared" si="835"/>
        <v>SFG-FRBNRG-BOR-84X51X10</v>
      </c>
      <c r="G322" s="16" t="str">
        <f t="shared" si="835"/>
        <v>Restonic Hotel Motel Bonnell Regular Border 84X51X10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8" t="s">
        <v>2232</v>
      </c>
      <c r="R322" s="38" t="s">
        <v>2233</v>
      </c>
      <c r="S322" s="38" t="s">
        <v>25</v>
      </c>
      <c r="T322" s="39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822"/>
        <v>84X51X10</v>
      </c>
      <c r="Y322" s="30" t="str">
        <f t="shared" si="823"/>
        <v>84</v>
      </c>
      <c r="Z322" s="30" t="str">
        <f t="shared" si="824"/>
        <v>51</v>
      </c>
      <c r="AA322" s="30" t="str">
        <f t="shared" si="825"/>
        <v>10</v>
      </c>
      <c r="AB322" s="19" t="str">
        <f t="shared" ref="AB322:AC322" si="836">AB321</f>
        <v>84</v>
      </c>
      <c r="AC322" s="19" t="str">
        <f t="shared" si="836"/>
        <v>51</v>
      </c>
      <c r="AF322" s="21">
        <f t="shared" si="830"/>
        <v>1</v>
      </c>
      <c r="AG322">
        <f>VLOOKUP(Q322,'Rm-feb-24'!B:P,15,0)</f>
        <v>1.7318</v>
      </c>
      <c r="AH322" s="19">
        <f t="shared" si="817"/>
        <v>1.7318</v>
      </c>
      <c r="AI322" s="42"/>
      <c r="AJ322" s="42"/>
      <c r="AK322" s="42"/>
      <c r="AL322" s="42"/>
      <c r="AM322" s="42"/>
      <c r="AN322" s="42"/>
      <c r="AO322" s="42"/>
      <c r="AP322" s="42"/>
      <c r="AQ322" s="42"/>
      <c r="AR322" s="44"/>
      <c r="AS322" s="40">
        <f t="shared" si="826"/>
        <v>185.39</v>
      </c>
      <c r="AT322" s="31">
        <f t="shared" si="827"/>
        <v>209</v>
      </c>
    </row>
    <row r="323" spans="1:46">
      <c r="A323" s="41">
        <v>7</v>
      </c>
      <c r="B323" s="15">
        <f t="shared" ref="B323:G323" si="837">B322</f>
        <v>36</v>
      </c>
      <c r="C323" s="15" t="str">
        <f t="shared" si="837"/>
        <v>28.03.2024</v>
      </c>
      <c r="D323" s="16" t="str">
        <f t="shared" si="837"/>
        <v>SFG-FRBNRG-BOR-84X51X10</v>
      </c>
      <c r="E323" s="16" t="str">
        <f t="shared" si="837"/>
        <v>Restonic Hotel Motel Bonnell Regular Border 84X51X10</v>
      </c>
      <c r="F323" s="16" t="str">
        <f t="shared" si="837"/>
        <v>SFG-FRBNRG-BOR-84X51X10</v>
      </c>
      <c r="G323" s="16" t="str">
        <f t="shared" si="837"/>
        <v>Restonic Hotel Motel Bonnell Regular Border 84X51X10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8" t="s">
        <v>18738</v>
      </c>
      <c r="R323" s="38" t="s">
        <v>34277</v>
      </c>
      <c r="S323" s="38" t="s">
        <v>192</v>
      </c>
      <c r="T323" s="39">
        <v>1.1599999999999999</v>
      </c>
      <c r="U323" s="16" t="s">
        <v>2292</v>
      </c>
      <c r="V323" s="16" t="s">
        <v>2276</v>
      </c>
      <c r="W323" s="16" t="s">
        <v>2295</v>
      </c>
      <c r="X323" s="29" t="str">
        <f t="shared" si="822"/>
        <v>84X51X10</v>
      </c>
      <c r="Y323" s="30" t="str">
        <f t="shared" si="823"/>
        <v>84</v>
      </c>
      <c r="Z323" s="30" t="str">
        <f t="shared" si="824"/>
        <v>51</v>
      </c>
      <c r="AA323" s="30" t="str">
        <f t="shared" si="825"/>
        <v>10</v>
      </c>
      <c r="AB323" s="19" t="str">
        <f t="shared" ref="AB323:AC323" si="838">AB322</f>
        <v>84</v>
      </c>
      <c r="AC323" s="19" t="str">
        <f t="shared" si="838"/>
        <v>51</v>
      </c>
      <c r="AF323" s="21">
        <f t="shared" si="830"/>
        <v>1.1599999999999999</v>
      </c>
      <c r="AG323" s="25">
        <f>VLOOKUP(Q323,'SFG-RM'!A:B,2,0)</f>
        <v>9.3094552894011979</v>
      </c>
      <c r="AH323" s="19">
        <f t="shared" si="817"/>
        <v>10.798968135705389</v>
      </c>
      <c r="AI323" s="42"/>
      <c r="AJ323" s="42"/>
      <c r="AK323" s="42"/>
      <c r="AL323" s="42"/>
      <c r="AM323" s="42"/>
      <c r="AN323" s="42"/>
      <c r="AO323" s="42"/>
      <c r="AP323" s="42"/>
      <c r="AQ323" s="42"/>
      <c r="AR323" s="44"/>
      <c r="AS323" s="40">
        <f t="shared" si="826"/>
        <v>185.39</v>
      </c>
      <c r="AT323" s="31">
        <f t="shared" si="827"/>
        <v>209</v>
      </c>
    </row>
    <row r="324" spans="1:46">
      <c r="A324" s="41">
        <v>8</v>
      </c>
      <c r="B324" s="15">
        <f t="shared" ref="B324:G324" si="839">B323</f>
        <v>36</v>
      </c>
      <c r="C324" s="15" t="str">
        <f t="shared" si="839"/>
        <v>28.03.2024</v>
      </c>
      <c r="D324" s="16" t="str">
        <f t="shared" si="839"/>
        <v>SFG-FRBNRG-BOR-84X51X10</v>
      </c>
      <c r="E324" s="16" t="str">
        <f t="shared" si="839"/>
        <v>Restonic Hotel Motel Bonnell Regular Border 84X51X10</v>
      </c>
      <c r="F324" s="16" t="str">
        <f t="shared" si="839"/>
        <v>SFG-FRBNRG-BOR-84X51X10</v>
      </c>
      <c r="G324" s="16" t="str">
        <f t="shared" si="839"/>
        <v>Restonic Hotel Motel Bonnell Regular Border 84X51X10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8" t="s">
        <v>1479</v>
      </c>
      <c r="R324" s="38" t="s">
        <v>1480</v>
      </c>
      <c r="S324" s="38" t="s">
        <v>165</v>
      </c>
      <c r="T324" s="39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822"/>
        <v>84X51X10</v>
      </c>
      <c r="Y324" s="30" t="str">
        <f t="shared" si="823"/>
        <v>84</v>
      </c>
      <c r="Z324" s="30" t="str">
        <f t="shared" si="824"/>
        <v>51</v>
      </c>
      <c r="AA324" s="30" t="str">
        <f t="shared" si="825"/>
        <v>10</v>
      </c>
      <c r="AB324" s="19" t="str">
        <f t="shared" ref="AB324:AC324" si="840">AB323</f>
        <v>84</v>
      </c>
      <c r="AC324" s="19" t="str">
        <f t="shared" si="840"/>
        <v>51</v>
      </c>
      <c r="AF324" s="21">
        <f t="shared" si="830"/>
        <v>2</v>
      </c>
      <c r="AG324">
        <f>VLOOKUP(Q324,'Rm-feb-24'!B:P,15,0)</f>
        <v>4.6721000000000004</v>
      </c>
      <c r="AH324" s="19">
        <f t="shared" si="817"/>
        <v>9.3442000000000007</v>
      </c>
      <c r="AI324" s="42"/>
      <c r="AJ324" s="42"/>
      <c r="AK324" s="42"/>
      <c r="AL324" s="42"/>
      <c r="AM324" s="42"/>
      <c r="AN324" s="42"/>
      <c r="AO324" s="42"/>
      <c r="AP324" s="42"/>
      <c r="AQ324" s="42"/>
      <c r="AR324" s="44"/>
      <c r="AS324" s="40">
        <f t="shared" si="826"/>
        <v>185.39</v>
      </c>
      <c r="AT324" s="31">
        <f t="shared" si="827"/>
        <v>209</v>
      </c>
    </row>
    <row r="326" spans="1:46">
      <c r="A326" s="41">
        <v>1</v>
      </c>
      <c r="B326" s="15">
        <v>37</v>
      </c>
      <c r="C326" s="15" t="s">
        <v>34276</v>
      </c>
      <c r="D326" s="16" t="s">
        <v>34352</v>
      </c>
      <c r="E326" s="16" t="s">
        <v>34353</v>
      </c>
      <c r="F326" s="16" t="str">
        <f>D326</f>
        <v>SFG-FRBNRG-BOR-84X54X10</v>
      </c>
      <c r="G326" s="16" t="str">
        <f>E326</f>
        <v>Restonic Hotel Motel Bonnell Regular Border 84X54X10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8" t="s">
        <v>1659</v>
      </c>
      <c r="R326" s="38" t="s">
        <v>1660</v>
      </c>
      <c r="S326" s="38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84X54X10</v>
      </c>
      <c r="Y326" s="30" t="str">
        <f>LEFT(X326,2)</f>
        <v>84</v>
      </c>
      <c r="Z326" s="30" t="str">
        <f>MID(X326,4,2)</f>
        <v>54</v>
      </c>
      <c r="AA326" s="30" t="str">
        <f>RIGHT(X326,2)</f>
        <v>10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841">AF326*AG326</f>
        <v>0.129439688</v>
      </c>
      <c r="AI326" s="42">
        <f>SUM(AH326:AH333)</f>
        <v>188.80968744519538</v>
      </c>
      <c r="AJ326" s="42">
        <f>ROUND(AI326,3)</f>
        <v>188.81</v>
      </c>
      <c r="AK326" s="42">
        <f>AJ326</f>
        <v>188.81</v>
      </c>
      <c r="AL326" s="42">
        <f>+AK326+AQ326</f>
        <v>212.17504869000001</v>
      </c>
      <c r="AM326" s="42">
        <f>+SUM(((AK326*3%*18%)))</f>
        <v>1.019574</v>
      </c>
      <c r="AN326" s="42">
        <f t="shared" ref="AN326" si="842">+SUM(((AK326*14.33%*53%)))</f>
        <v>14.339930690000003</v>
      </c>
      <c r="AO326" s="42">
        <f t="shared" ref="AO326" si="843">+SUM(((AK326*5.92%*53%)))</f>
        <v>5.9241025600000006</v>
      </c>
      <c r="AP326" s="42">
        <f t="shared" ref="AP326" si="844">+SUM(((AK326*2.08%*53%)))</f>
        <v>2.0814414400000003</v>
      </c>
      <c r="AQ326" s="42">
        <f>SUM(AM326:AP326)</f>
        <v>23.365048690000002</v>
      </c>
      <c r="AR326" s="43">
        <f>ROUNDUP(AL326,0)</f>
        <v>213</v>
      </c>
      <c r="AS326" s="40">
        <f>AK326</f>
        <v>188.81</v>
      </c>
      <c r="AT326" s="31">
        <f>AR326</f>
        <v>213</v>
      </c>
    </row>
    <row r="327" spans="1:46">
      <c r="A327" s="41">
        <v>2</v>
      </c>
      <c r="B327" s="15">
        <f t="shared" ref="B327:G327" si="845">B326</f>
        <v>37</v>
      </c>
      <c r="C327" s="15" t="str">
        <f t="shared" si="845"/>
        <v>28.03.2024</v>
      </c>
      <c r="D327" s="16" t="str">
        <f t="shared" si="845"/>
        <v>SFG-FRBNRG-BOR-84X54X10</v>
      </c>
      <c r="E327" s="16" t="str">
        <f t="shared" si="845"/>
        <v>Restonic Hotel Motel Bonnell Regular Border 84X54X10</v>
      </c>
      <c r="F327" s="16" t="str">
        <f t="shared" si="845"/>
        <v>SFG-FRBNRG-BOR-84X54X10</v>
      </c>
      <c r="G327" s="16" t="str">
        <f t="shared" si="845"/>
        <v>Restonic Hotel Motel Bonnell Regular Border 84X54X10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8" t="s">
        <v>698</v>
      </c>
      <c r="R327" s="38" t="s">
        <v>699</v>
      </c>
      <c r="S327" s="38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846">RIGHT(D327,8)</f>
        <v>84X54X10</v>
      </c>
      <c r="Y327" s="30" t="str">
        <f t="shared" ref="Y327:Y333" si="847">LEFT(X327,2)</f>
        <v>84</v>
      </c>
      <c r="Z327" s="30" t="str">
        <f t="shared" ref="Z327:Z333" si="848">MID(X327,4,2)</f>
        <v>54</v>
      </c>
      <c r="AA327" s="30" t="str">
        <f t="shared" ref="AA327:AA333" si="849">RIGHT(X327,2)</f>
        <v>10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841"/>
        <v>5.8000000000000003E-2</v>
      </c>
      <c r="AI327" s="42"/>
      <c r="AJ327" s="42"/>
      <c r="AK327" s="42"/>
      <c r="AL327" s="42"/>
      <c r="AM327" s="42"/>
      <c r="AN327" s="42"/>
      <c r="AO327" s="42"/>
      <c r="AP327" s="42"/>
      <c r="AQ327" s="42"/>
      <c r="AR327" s="44"/>
      <c r="AS327" s="40">
        <f t="shared" ref="AS327:AS333" si="850">AS326</f>
        <v>188.81</v>
      </c>
      <c r="AT327" s="31">
        <f t="shared" ref="AT327:AT333" si="851">AT326</f>
        <v>213</v>
      </c>
    </row>
    <row r="328" spans="1:46">
      <c r="A328" s="41">
        <v>3</v>
      </c>
      <c r="B328" s="15">
        <f t="shared" ref="B328:G328" si="852">B327</f>
        <v>37</v>
      </c>
      <c r="C328" s="15" t="str">
        <f t="shared" si="852"/>
        <v>28.03.2024</v>
      </c>
      <c r="D328" s="16" t="str">
        <f t="shared" si="852"/>
        <v>SFG-FRBNRG-BOR-84X54X10</v>
      </c>
      <c r="E328" s="16" t="str">
        <f t="shared" si="852"/>
        <v>Restonic Hotel Motel Bonnell Regular Border 84X54X10</v>
      </c>
      <c r="F328" s="16" t="str">
        <f t="shared" si="852"/>
        <v>SFG-FRBNRG-BOR-84X54X10</v>
      </c>
      <c r="G328" s="16" t="str">
        <f t="shared" si="852"/>
        <v>Restonic Hotel Motel Bonnell Regular Border 84X54X10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8" t="s">
        <v>18717</v>
      </c>
      <c r="R328" s="38" t="s">
        <v>34278</v>
      </c>
      <c r="S328" s="38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846"/>
        <v>84X54X10</v>
      </c>
      <c r="Y328" s="30" t="str">
        <f t="shared" si="847"/>
        <v>84</v>
      </c>
      <c r="Z328" s="30" t="str">
        <f t="shared" si="848"/>
        <v>54</v>
      </c>
      <c r="AA328" s="30" t="str">
        <f t="shared" si="849"/>
        <v>10</v>
      </c>
      <c r="AB328" s="19" t="str">
        <f t="shared" ref="AB328:AC328" si="853">AB327</f>
        <v>84</v>
      </c>
      <c r="AC328" s="19" t="str">
        <f t="shared" si="853"/>
        <v>54</v>
      </c>
      <c r="AD328" s="20">
        <f>ROUNDUP(((((AB328+AC328)*2)+3)*0.0254),3)</f>
        <v>7.0870000000000006</v>
      </c>
      <c r="AF328" s="21">
        <f t="shared" ref="AF328:AF333" si="854">T328</f>
        <v>7.0870000000000006</v>
      </c>
      <c r="AG328" s="25">
        <f>VLOOKUP(Q328,'SFG-RM'!A:B,2,0)</f>
        <v>22.495284269999999</v>
      </c>
      <c r="AH328" s="19">
        <f t="shared" si="841"/>
        <v>159.42407962148999</v>
      </c>
      <c r="AI328" s="42"/>
      <c r="AJ328" s="42"/>
      <c r="AK328" s="42"/>
      <c r="AL328" s="42"/>
      <c r="AM328" s="42"/>
      <c r="AN328" s="42"/>
      <c r="AO328" s="42"/>
      <c r="AP328" s="42"/>
      <c r="AQ328" s="42"/>
      <c r="AR328" s="44"/>
      <c r="AS328" s="40">
        <f t="shared" si="850"/>
        <v>188.81</v>
      </c>
      <c r="AT328" s="31">
        <f t="shared" si="851"/>
        <v>213</v>
      </c>
    </row>
    <row r="329" spans="1:46">
      <c r="A329" s="41">
        <v>4</v>
      </c>
      <c r="B329" s="15">
        <f t="shared" ref="B329:G329" si="855">B328</f>
        <v>37</v>
      </c>
      <c r="C329" s="15" t="str">
        <f t="shared" si="855"/>
        <v>28.03.2024</v>
      </c>
      <c r="D329" s="16" t="str">
        <f t="shared" si="855"/>
        <v>SFG-FRBNRG-BOR-84X54X10</v>
      </c>
      <c r="E329" s="16" t="str">
        <f t="shared" si="855"/>
        <v>Restonic Hotel Motel Bonnell Regular Border 84X54X10</v>
      </c>
      <c r="F329" s="16" t="str">
        <f t="shared" si="855"/>
        <v>SFG-FRBNRG-BOR-84X54X10</v>
      </c>
      <c r="G329" s="16" t="str">
        <f t="shared" si="855"/>
        <v>Restonic Hotel Motel Bonnell Regular Border 84X54X10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8" t="s">
        <v>1964</v>
      </c>
      <c r="R329" s="38" t="s">
        <v>1965</v>
      </c>
      <c r="S329" s="38" t="s">
        <v>25</v>
      </c>
      <c r="T329" s="39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846"/>
        <v>84X54X10</v>
      </c>
      <c r="Y329" s="30" t="str">
        <f t="shared" si="847"/>
        <v>84</v>
      </c>
      <c r="Z329" s="30" t="str">
        <f t="shared" si="848"/>
        <v>54</v>
      </c>
      <c r="AA329" s="30" t="str">
        <f t="shared" si="849"/>
        <v>10</v>
      </c>
      <c r="AB329" s="19" t="str">
        <f t="shared" ref="AB329:AC329" si="856">AB328</f>
        <v>84</v>
      </c>
      <c r="AC329" s="19" t="str">
        <f t="shared" si="856"/>
        <v>54</v>
      </c>
      <c r="AD329" s="20">
        <f>ROUNDUP(((((72+30)*2)+3)*0.0254),3)</f>
        <v>5.258</v>
      </c>
      <c r="AF329" s="21">
        <f t="shared" si="854"/>
        <v>1</v>
      </c>
      <c r="AG329">
        <f>VLOOKUP(Q329,'Rm-feb-24'!B:P,15,0)</f>
        <v>5.9957000000000003</v>
      </c>
      <c r="AH329" s="19">
        <f t="shared" si="841"/>
        <v>5.9957000000000003</v>
      </c>
      <c r="AI329" s="42"/>
      <c r="AJ329" s="42"/>
      <c r="AK329" s="42"/>
      <c r="AL329" s="42"/>
      <c r="AM329" s="42"/>
      <c r="AN329" s="42"/>
      <c r="AO329" s="42"/>
      <c r="AP329" s="42"/>
      <c r="AQ329" s="42"/>
      <c r="AR329" s="44"/>
      <c r="AS329" s="40">
        <f t="shared" si="850"/>
        <v>188.81</v>
      </c>
      <c r="AT329" s="31">
        <f t="shared" si="851"/>
        <v>213</v>
      </c>
    </row>
    <row r="330" spans="1:46">
      <c r="A330" s="41">
        <v>5</v>
      </c>
      <c r="B330" s="15">
        <f t="shared" ref="B330:G330" si="857">B329</f>
        <v>37</v>
      </c>
      <c r="C330" s="15" t="str">
        <f t="shared" si="857"/>
        <v>28.03.2024</v>
      </c>
      <c r="D330" s="16" t="str">
        <f t="shared" si="857"/>
        <v>SFG-FRBNRG-BOR-84X54X10</v>
      </c>
      <c r="E330" s="16" t="str">
        <f t="shared" si="857"/>
        <v>Restonic Hotel Motel Bonnell Regular Border 84X54X10</v>
      </c>
      <c r="F330" s="16" t="str">
        <f t="shared" si="857"/>
        <v>SFG-FRBNRG-BOR-84X54X10</v>
      </c>
      <c r="G330" s="16" t="str">
        <f t="shared" si="857"/>
        <v>Restonic Hotel Motel Bonnell Regular Border 84X54X10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8" t="s">
        <v>459</v>
      </c>
      <c r="R330" s="38" t="s">
        <v>460</v>
      </c>
      <c r="S330" s="38" t="s">
        <v>25</v>
      </c>
      <c r="T330" s="39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846"/>
        <v>84X54X10</v>
      </c>
      <c r="Y330" s="30" t="str">
        <f t="shared" si="847"/>
        <v>84</v>
      </c>
      <c r="Z330" s="30" t="str">
        <f t="shared" si="848"/>
        <v>54</v>
      </c>
      <c r="AA330" s="30" t="str">
        <f t="shared" si="849"/>
        <v>10</v>
      </c>
      <c r="AB330" s="19" t="str">
        <f t="shared" ref="AB330:AC330" si="858">AB329</f>
        <v>84</v>
      </c>
      <c r="AC330" s="19" t="str">
        <f t="shared" si="858"/>
        <v>54</v>
      </c>
      <c r="AF330" s="21">
        <f t="shared" si="854"/>
        <v>1</v>
      </c>
      <c r="AG330">
        <f>VLOOKUP(Q330,'Rm-feb-24'!B:P,15,0)</f>
        <v>1.3274999999999999</v>
      </c>
      <c r="AH330" s="19">
        <f t="shared" si="841"/>
        <v>1.3274999999999999</v>
      </c>
      <c r="AI330" s="42"/>
      <c r="AJ330" s="42"/>
      <c r="AK330" s="42"/>
      <c r="AL330" s="42"/>
      <c r="AM330" s="42"/>
      <c r="AN330" s="42"/>
      <c r="AO330" s="42"/>
      <c r="AP330" s="42"/>
      <c r="AQ330" s="42"/>
      <c r="AR330" s="44"/>
      <c r="AS330" s="40">
        <f t="shared" si="850"/>
        <v>188.81</v>
      </c>
      <c r="AT330" s="31">
        <f t="shared" si="851"/>
        <v>213</v>
      </c>
    </row>
    <row r="331" spans="1:46">
      <c r="A331" s="41">
        <v>6</v>
      </c>
      <c r="B331" s="15">
        <f t="shared" ref="B331:G331" si="859">B330</f>
        <v>37</v>
      </c>
      <c r="C331" s="15" t="str">
        <f t="shared" si="859"/>
        <v>28.03.2024</v>
      </c>
      <c r="D331" s="16" t="str">
        <f t="shared" si="859"/>
        <v>SFG-FRBNRG-BOR-84X54X10</v>
      </c>
      <c r="E331" s="16" t="str">
        <f t="shared" si="859"/>
        <v>Restonic Hotel Motel Bonnell Regular Border 84X54X10</v>
      </c>
      <c r="F331" s="16" t="str">
        <f t="shared" si="859"/>
        <v>SFG-FRBNRG-BOR-84X54X10</v>
      </c>
      <c r="G331" s="16" t="str">
        <f t="shared" si="859"/>
        <v>Restonic Hotel Motel Bonnell Regular Border 84X54X10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8" t="s">
        <v>2232</v>
      </c>
      <c r="R331" s="38" t="s">
        <v>2233</v>
      </c>
      <c r="S331" s="38" t="s">
        <v>25</v>
      </c>
      <c r="T331" s="39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846"/>
        <v>84X54X10</v>
      </c>
      <c r="Y331" s="30" t="str">
        <f t="shared" si="847"/>
        <v>84</v>
      </c>
      <c r="Z331" s="30" t="str">
        <f t="shared" si="848"/>
        <v>54</v>
      </c>
      <c r="AA331" s="30" t="str">
        <f t="shared" si="849"/>
        <v>10</v>
      </c>
      <c r="AB331" s="19" t="str">
        <f t="shared" ref="AB331:AC331" si="860">AB330</f>
        <v>84</v>
      </c>
      <c r="AC331" s="19" t="str">
        <f t="shared" si="860"/>
        <v>54</v>
      </c>
      <c r="AF331" s="21">
        <f t="shared" si="854"/>
        <v>1</v>
      </c>
      <c r="AG331">
        <f>VLOOKUP(Q331,'Rm-feb-24'!B:P,15,0)</f>
        <v>1.7318</v>
      </c>
      <c r="AH331" s="19">
        <f t="shared" si="841"/>
        <v>1.7318</v>
      </c>
      <c r="AI331" s="42"/>
      <c r="AJ331" s="42"/>
      <c r="AK331" s="42"/>
      <c r="AL331" s="42"/>
      <c r="AM331" s="42"/>
      <c r="AN331" s="42"/>
      <c r="AO331" s="42"/>
      <c r="AP331" s="42"/>
      <c r="AQ331" s="42"/>
      <c r="AR331" s="44"/>
      <c r="AS331" s="40">
        <f t="shared" si="850"/>
        <v>188.81</v>
      </c>
      <c r="AT331" s="31">
        <f t="shared" si="851"/>
        <v>213</v>
      </c>
    </row>
    <row r="332" spans="1:46">
      <c r="A332" s="41">
        <v>7</v>
      </c>
      <c r="B332" s="15">
        <f t="shared" ref="B332:G332" si="861">B331</f>
        <v>37</v>
      </c>
      <c r="C332" s="15" t="str">
        <f t="shared" si="861"/>
        <v>28.03.2024</v>
      </c>
      <c r="D332" s="16" t="str">
        <f t="shared" si="861"/>
        <v>SFG-FRBNRG-BOR-84X54X10</v>
      </c>
      <c r="E332" s="16" t="str">
        <f t="shared" si="861"/>
        <v>Restonic Hotel Motel Bonnell Regular Border 84X54X10</v>
      </c>
      <c r="F332" s="16" t="str">
        <f t="shared" si="861"/>
        <v>SFG-FRBNRG-BOR-84X54X10</v>
      </c>
      <c r="G332" s="16" t="str">
        <f t="shared" si="861"/>
        <v>Restonic Hotel Motel Bonnell Regular Border 84X54X10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8" t="s">
        <v>18738</v>
      </c>
      <c r="R332" s="38" t="s">
        <v>34277</v>
      </c>
      <c r="S332" s="38" t="s">
        <v>192</v>
      </c>
      <c r="T332" s="39">
        <v>1.1599999999999999</v>
      </c>
      <c r="U332" s="16" t="s">
        <v>2292</v>
      </c>
      <c r="V332" s="16" t="s">
        <v>2276</v>
      </c>
      <c r="W332" s="16" t="s">
        <v>2295</v>
      </c>
      <c r="X332" s="29" t="str">
        <f t="shared" si="846"/>
        <v>84X54X10</v>
      </c>
      <c r="Y332" s="30" t="str">
        <f t="shared" si="847"/>
        <v>84</v>
      </c>
      <c r="Z332" s="30" t="str">
        <f t="shared" si="848"/>
        <v>54</v>
      </c>
      <c r="AA332" s="30" t="str">
        <f t="shared" si="849"/>
        <v>10</v>
      </c>
      <c r="AB332" s="19" t="str">
        <f t="shared" ref="AB332:AC332" si="862">AB331</f>
        <v>84</v>
      </c>
      <c r="AC332" s="19" t="str">
        <f t="shared" si="862"/>
        <v>54</v>
      </c>
      <c r="AF332" s="21">
        <f t="shared" si="854"/>
        <v>1.1599999999999999</v>
      </c>
      <c r="AG332" s="25">
        <f>VLOOKUP(Q332,'SFG-RM'!A:B,2,0)</f>
        <v>9.3094552894011979</v>
      </c>
      <c r="AH332" s="19">
        <f t="shared" si="841"/>
        <v>10.798968135705389</v>
      </c>
      <c r="AI332" s="42"/>
      <c r="AJ332" s="42"/>
      <c r="AK332" s="42"/>
      <c r="AL332" s="42"/>
      <c r="AM332" s="42"/>
      <c r="AN332" s="42"/>
      <c r="AO332" s="42"/>
      <c r="AP332" s="42"/>
      <c r="AQ332" s="42"/>
      <c r="AR332" s="44"/>
      <c r="AS332" s="40">
        <f t="shared" si="850"/>
        <v>188.81</v>
      </c>
      <c r="AT332" s="31">
        <f t="shared" si="851"/>
        <v>213</v>
      </c>
    </row>
    <row r="333" spans="1:46">
      <c r="A333" s="41">
        <v>8</v>
      </c>
      <c r="B333" s="15">
        <f t="shared" ref="B333:G333" si="863">B332</f>
        <v>37</v>
      </c>
      <c r="C333" s="15" t="str">
        <f t="shared" si="863"/>
        <v>28.03.2024</v>
      </c>
      <c r="D333" s="16" t="str">
        <f t="shared" si="863"/>
        <v>SFG-FRBNRG-BOR-84X54X10</v>
      </c>
      <c r="E333" s="16" t="str">
        <f t="shared" si="863"/>
        <v>Restonic Hotel Motel Bonnell Regular Border 84X54X10</v>
      </c>
      <c r="F333" s="16" t="str">
        <f t="shared" si="863"/>
        <v>SFG-FRBNRG-BOR-84X54X10</v>
      </c>
      <c r="G333" s="16" t="str">
        <f t="shared" si="863"/>
        <v>Restonic Hotel Motel Bonnell Regular Border 84X54X10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8" t="s">
        <v>1479</v>
      </c>
      <c r="R333" s="38" t="s">
        <v>1480</v>
      </c>
      <c r="S333" s="38" t="s">
        <v>165</v>
      </c>
      <c r="T333" s="39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846"/>
        <v>84X54X10</v>
      </c>
      <c r="Y333" s="30" t="str">
        <f t="shared" si="847"/>
        <v>84</v>
      </c>
      <c r="Z333" s="30" t="str">
        <f t="shared" si="848"/>
        <v>54</v>
      </c>
      <c r="AA333" s="30" t="str">
        <f t="shared" si="849"/>
        <v>10</v>
      </c>
      <c r="AB333" s="19" t="str">
        <f t="shared" ref="AB333:AC333" si="864">AB332</f>
        <v>84</v>
      </c>
      <c r="AC333" s="19" t="str">
        <f t="shared" si="864"/>
        <v>54</v>
      </c>
      <c r="AF333" s="21">
        <f t="shared" si="854"/>
        <v>2</v>
      </c>
      <c r="AG333">
        <f>VLOOKUP(Q333,'Rm-feb-24'!B:P,15,0)</f>
        <v>4.6721000000000004</v>
      </c>
      <c r="AH333" s="19">
        <f t="shared" si="841"/>
        <v>9.3442000000000007</v>
      </c>
      <c r="AI333" s="42"/>
      <c r="AJ333" s="42"/>
      <c r="AK333" s="42"/>
      <c r="AL333" s="42"/>
      <c r="AM333" s="42"/>
      <c r="AN333" s="42"/>
      <c r="AO333" s="42"/>
      <c r="AP333" s="42"/>
      <c r="AQ333" s="42"/>
      <c r="AR333" s="44"/>
      <c r="AS333" s="40">
        <f t="shared" si="850"/>
        <v>188.81</v>
      </c>
      <c r="AT333" s="31">
        <f t="shared" si="851"/>
        <v>213</v>
      </c>
    </row>
    <row r="335" spans="1:46">
      <c r="A335" s="41">
        <v>1</v>
      </c>
      <c r="B335" s="15">
        <v>38</v>
      </c>
      <c r="C335" s="15" t="s">
        <v>34276</v>
      </c>
      <c r="D335" s="16" t="s">
        <v>34354</v>
      </c>
      <c r="E335" s="16" t="s">
        <v>34355</v>
      </c>
      <c r="F335" s="16" t="str">
        <f>D335</f>
        <v>SFG-FRBNRG-BOR-84X57X10</v>
      </c>
      <c r="G335" s="16" t="str">
        <f>E335</f>
        <v>Restonic Hotel Motel Bonnell Regular Border 84X57X10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8" t="s">
        <v>1659</v>
      </c>
      <c r="R335" s="38" t="s">
        <v>1660</v>
      </c>
      <c r="S335" s="38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84X57X10</v>
      </c>
      <c r="Y335" s="30" t="str">
        <f>LEFT(X335,2)</f>
        <v>84</v>
      </c>
      <c r="Z335" s="30" t="str">
        <f>MID(X335,4,2)</f>
        <v>57</v>
      </c>
      <c r="AA335" s="30" t="str">
        <f>RIGHT(X335,2)</f>
        <v>10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865">AF335*AG335</f>
        <v>0.129439688</v>
      </c>
      <c r="AI335" s="42">
        <f>SUM(AH335:AH342)</f>
        <v>192.22897065423538</v>
      </c>
      <c r="AJ335" s="42">
        <f>ROUND(AI335,3)</f>
        <v>192.22900000000001</v>
      </c>
      <c r="AK335" s="42">
        <f>AJ335</f>
        <v>192.22900000000001</v>
      </c>
      <c r="AL335" s="42">
        <f>+AK335+AQ335</f>
        <v>216.01714652100003</v>
      </c>
      <c r="AM335" s="42">
        <f>+SUM(((AK335*3%*18%)))</f>
        <v>1.0380365999999999</v>
      </c>
      <c r="AN335" s="42">
        <f t="shared" ref="AN335" si="866">+SUM(((AK335*14.33%*53%)))</f>
        <v>14.599600321000002</v>
      </c>
      <c r="AO335" s="42">
        <f t="shared" ref="AO335" si="867">+SUM(((AK335*5.92%*53%)))</f>
        <v>6.0313771040000006</v>
      </c>
      <c r="AP335" s="42">
        <f t="shared" ref="AP335" si="868">+SUM(((AK335*2.08%*53%)))</f>
        <v>2.1191324960000002</v>
      </c>
      <c r="AQ335" s="42">
        <f>SUM(AM335:AP335)</f>
        <v>23.788146521000002</v>
      </c>
      <c r="AR335" s="43">
        <f>ROUNDUP(AL335,0)</f>
        <v>217</v>
      </c>
      <c r="AS335" s="40">
        <f>AK335</f>
        <v>192.22900000000001</v>
      </c>
      <c r="AT335" s="31">
        <f>AR335</f>
        <v>217</v>
      </c>
    </row>
    <row r="336" spans="1:46">
      <c r="A336" s="41">
        <v>2</v>
      </c>
      <c r="B336" s="15">
        <f t="shared" ref="B336:G336" si="869">B335</f>
        <v>38</v>
      </c>
      <c r="C336" s="15" t="str">
        <f t="shared" si="869"/>
        <v>28.03.2024</v>
      </c>
      <c r="D336" s="16" t="str">
        <f t="shared" si="869"/>
        <v>SFG-FRBNRG-BOR-84X57X10</v>
      </c>
      <c r="E336" s="16" t="str">
        <f t="shared" si="869"/>
        <v>Restonic Hotel Motel Bonnell Regular Border 84X57X10</v>
      </c>
      <c r="F336" s="16" t="str">
        <f t="shared" si="869"/>
        <v>SFG-FRBNRG-BOR-84X57X10</v>
      </c>
      <c r="G336" s="16" t="str">
        <f t="shared" si="869"/>
        <v>Restonic Hotel Motel Bonnell Regular Border 84X57X10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8" t="s">
        <v>698</v>
      </c>
      <c r="R336" s="38" t="s">
        <v>699</v>
      </c>
      <c r="S336" s="38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870">RIGHT(D336,8)</f>
        <v>84X57X10</v>
      </c>
      <c r="Y336" s="30" t="str">
        <f t="shared" ref="Y336:Y342" si="871">LEFT(X336,2)</f>
        <v>84</v>
      </c>
      <c r="Z336" s="30" t="str">
        <f t="shared" ref="Z336:Z342" si="872">MID(X336,4,2)</f>
        <v>57</v>
      </c>
      <c r="AA336" s="30" t="str">
        <f t="shared" ref="AA336:AA342" si="873">RIGHT(X336,2)</f>
        <v>10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865"/>
        <v>5.8000000000000003E-2</v>
      </c>
      <c r="AI336" s="42"/>
      <c r="AJ336" s="42"/>
      <c r="AK336" s="42"/>
      <c r="AL336" s="42"/>
      <c r="AM336" s="42"/>
      <c r="AN336" s="42"/>
      <c r="AO336" s="42"/>
      <c r="AP336" s="42"/>
      <c r="AQ336" s="42"/>
      <c r="AR336" s="44"/>
      <c r="AS336" s="40">
        <f t="shared" ref="AS336:AS342" si="874">AS335</f>
        <v>192.22900000000001</v>
      </c>
      <c r="AT336" s="31">
        <f t="shared" ref="AT336:AT342" si="875">AT335</f>
        <v>217</v>
      </c>
    </row>
    <row r="337" spans="1:46">
      <c r="A337" s="41">
        <v>3</v>
      </c>
      <c r="B337" s="15">
        <f t="shared" ref="B337:G337" si="876">B336</f>
        <v>38</v>
      </c>
      <c r="C337" s="15" t="str">
        <f t="shared" si="876"/>
        <v>28.03.2024</v>
      </c>
      <c r="D337" s="16" t="str">
        <f t="shared" si="876"/>
        <v>SFG-FRBNRG-BOR-84X57X10</v>
      </c>
      <c r="E337" s="16" t="str">
        <f t="shared" si="876"/>
        <v>Restonic Hotel Motel Bonnell Regular Border 84X57X10</v>
      </c>
      <c r="F337" s="16" t="str">
        <f t="shared" si="876"/>
        <v>SFG-FRBNRG-BOR-84X57X10</v>
      </c>
      <c r="G337" s="16" t="str">
        <f t="shared" si="876"/>
        <v>Restonic Hotel Motel Bonnell Regular Border 84X57X10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8" t="s">
        <v>18717</v>
      </c>
      <c r="R337" s="38" t="s">
        <v>34278</v>
      </c>
      <c r="S337" s="38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870"/>
        <v>84X57X10</v>
      </c>
      <c r="Y337" s="30" t="str">
        <f t="shared" si="871"/>
        <v>84</v>
      </c>
      <c r="Z337" s="30" t="str">
        <f t="shared" si="872"/>
        <v>57</v>
      </c>
      <c r="AA337" s="30" t="str">
        <f t="shared" si="873"/>
        <v>10</v>
      </c>
      <c r="AB337" s="19" t="str">
        <f t="shared" ref="AB337:AC337" si="877">AB336</f>
        <v>84</v>
      </c>
      <c r="AC337" s="19" t="str">
        <f t="shared" si="877"/>
        <v>57</v>
      </c>
      <c r="AD337" s="20">
        <f>ROUNDUP(((((AB337+AC337)*2)+3)*0.0254),3)</f>
        <v>7.2389999999999999</v>
      </c>
      <c r="AF337" s="21">
        <f t="shared" ref="AF337:AF342" si="878">T337</f>
        <v>7.2389999999999999</v>
      </c>
      <c r="AG337" s="25">
        <f>VLOOKUP(Q337,'SFG-RM'!A:B,2,0)</f>
        <v>22.495284269999999</v>
      </c>
      <c r="AH337" s="19">
        <f t="shared" si="865"/>
        <v>162.84336283053</v>
      </c>
      <c r="AI337" s="42"/>
      <c r="AJ337" s="42"/>
      <c r="AK337" s="42"/>
      <c r="AL337" s="42"/>
      <c r="AM337" s="42"/>
      <c r="AN337" s="42"/>
      <c r="AO337" s="42"/>
      <c r="AP337" s="42"/>
      <c r="AQ337" s="42"/>
      <c r="AR337" s="44"/>
      <c r="AS337" s="40">
        <f t="shared" si="874"/>
        <v>192.22900000000001</v>
      </c>
      <c r="AT337" s="31">
        <f t="shared" si="875"/>
        <v>217</v>
      </c>
    </row>
    <row r="338" spans="1:46">
      <c r="A338" s="41">
        <v>4</v>
      </c>
      <c r="B338" s="15">
        <f t="shared" ref="B338:G338" si="879">B337</f>
        <v>38</v>
      </c>
      <c r="C338" s="15" t="str">
        <f t="shared" si="879"/>
        <v>28.03.2024</v>
      </c>
      <c r="D338" s="16" t="str">
        <f t="shared" si="879"/>
        <v>SFG-FRBNRG-BOR-84X57X10</v>
      </c>
      <c r="E338" s="16" t="str">
        <f t="shared" si="879"/>
        <v>Restonic Hotel Motel Bonnell Regular Border 84X57X10</v>
      </c>
      <c r="F338" s="16" t="str">
        <f t="shared" si="879"/>
        <v>SFG-FRBNRG-BOR-84X57X10</v>
      </c>
      <c r="G338" s="16" t="str">
        <f t="shared" si="879"/>
        <v>Restonic Hotel Motel Bonnell Regular Border 84X57X10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8" t="s">
        <v>1964</v>
      </c>
      <c r="R338" s="38" t="s">
        <v>1965</v>
      </c>
      <c r="S338" s="38" t="s">
        <v>25</v>
      </c>
      <c r="T338" s="39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870"/>
        <v>84X57X10</v>
      </c>
      <c r="Y338" s="30" t="str">
        <f t="shared" si="871"/>
        <v>84</v>
      </c>
      <c r="Z338" s="30" t="str">
        <f t="shared" si="872"/>
        <v>57</v>
      </c>
      <c r="AA338" s="30" t="str">
        <f t="shared" si="873"/>
        <v>10</v>
      </c>
      <c r="AB338" s="19" t="str">
        <f t="shared" ref="AB338:AC338" si="880">AB337</f>
        <v>84</v>
      </c>
      <c r="AC338" s="19" t="str">
        <f t="shared" si="880"/>
        <v>57</v>
      </c>
      <c r="AD338" s="20">
        <f>ROUNDUP(((((72+30)*2)+3)*0.0254),3)</f>
        <v>5.258</v>
      </c>
      <c r="AF338" s="21">
        <f t="shared" si="878"/>
        <v>1</v>
      </c>
      <c r="AG338">
        <f>VLOOKUP(Q338,'Rm-feb-24'!B:P,15,0)</f>
        <v>5.9957000000000003</v>
      </c>
      <c r="AH338" s="19">
        <f t="shared" si="865"/>
        <v>5.9957000000000003</v>
      </c>
      <c r="AI338" s="42"/>
      <c r="AJ338" s="42"/>
      <c r="AK338" s="42"/>
      <c r="AL338" s="42"/>
      <c r="AM338" s="42"/>
      <c r="AN338" s="42"/>
      <c r="AO338" s="42"/>
      <c r="AP338" s="42"/>
      <c r="AQ338" s="42"/>
      <c r="AR338" s="44"/>
      <c r="AS338" s="40">
        <f t="shared" si="874"/>
        <v>192.22900000000001</v>
      </c>
      <c r="AT338" s="31">
        <f t="shared" si="875"/>
        <v>217</v>
      </c>
    </row>
    <row r="339" spans="1:46">
      <c r="A339" s="41">
        <v>5</v>
      </c>
      <c r="B339" s="15">
        <f t="shared" ref="B339:G339" si="881">B338</f>
        <v>38</v>
      </c>
      <c r="C339" s="15" t="str">
        <f t="shared" si="881"/>
        <v>28.03.2024</v>
      </c>
      <c r="D339" s="16" t="str">
        <f t="shared" si="881"/>
        <v>SFG-FRBNRG-BOR-84X57X10</v>
      </c>
      <c r="E339" s="16" t="str">
        <f t="shared" si="881"/>
        <v>Restonic Hotel Motel Bonnell Regular Border 84X57X10</v>
      </c>
      <c r="F339" s="16" t="str">
        <f t="shared" si="881"/>
        <v>SFG-FRBNRG-BOR-84X57X10</v>
      </c>
      <c r="G339" s="16" t="str">
        <f t="shared" si="881"/>
        <v>Restonic Hotel Motel Bonnell Regular Border 84X57X10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8" t="s">
        <v>459</v>
      </c>
      <c r="R339" s="38" t="s">
        <v>460</v>
      </c>
      <c r="S339" s="38" t="s">
        <v>25</v>
      </c>
      <c r="T339" s="39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870"/>
        <v>84X57X10</v>
      </c>
      <c r="Y339" s="30" t="str">
        <f t="shared" si="871"/>
        <v>84</v>
      </c>
      <c r="Z339" s="30" t="str">
        <f t="shared" si="872"/>
        <v>57</v>
      </c>
      <c r="AA339" s="30" t="str">
        <f t="shared" si="873"/>
        <v>10</v>
      </c>
      <c r="AB339" s="19" t="str">
        <f t="shared" ref="AB339:AC339" si="882">AB338</f>
        <v>84</v>
      </c>
      <c r="AC339" s="19" t="str">
        <f t="shared" si="882"/>
        <v>57</v>
      </c>
      <c r="AF339" s="21">
        <f t="shared" si="878"/>
        <v>1</v>
      </c>
      <c r="AG339">
        <f>VLOOKUP(Q339,'Rm-feb-24'!B:P,15,0)</f>
        <v>1.3274999999999999</v>
      </c>
      <c r="AH339" s="19">
        <f t="shared" si="865"/>
        <v>1.3274999999999999</v>
      </c>
      <c r="AI339" s="42"/>
      <c r="AJ339" s="42"/>
      <c r="AK339" s="42"/>
      <c r="AL339" s="42"/>
      <c r="AM339" s="42"/>
      <c r="AN339" s="42"/>
      <c r="AO339" s="42"/>
      <c r="AP339" s="42"/>
      <c r="AQ339" s="42"/>
      <c r="AR339" s="44"/>
      <c r="AS339" s="40">
        <f t="shared" si="874"/>
        <v>192.22900000000001</v>
      </c>
      <c r="AT339" s="31">
        <f t="shared" si="875"/>
        <v>217</v>
      </c>
    </row>
    <row r="340" spans="1:46">
      <c r="A340" s="41">
        <v>6</v>
      </c>
      <c r="B340" s="15">
        <f t="shared" ref="B340:G340" si="883">B339</f>
        <v>38</v>
      </c>
      <c r="C340" s="15" t="str">
        <f t="shared" si="883"/>
        <v>28.03.2024</v>
      </c>
      <c r="D340" s="16" t="str">
        <f t="shared" si="883"/>
        <v>SFG-FRBNRG-BOR-84X57X10</v>
      </c>
      <c r="E340" s="16" t="str">
        <f t="shared" si="883"/>
        <v>Restonic Hotel Motel Bonnell Regular Border 84X57X10</v>
      </c>
      <c r="F340" s="16" t="str">
        <f t="shared" si="883"/>
        <v>SFG-FRBNRG-BOR-84X57X10</v>
      </c>
      <c r="G340" s="16" t="str">
        <f t="shared" si="883"/>
        <v>Restonic Hotel Motel Bonnell Regular Border 84X57X10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8" t="s">
        <v>2232</v>
      </c>
      <c r="R340" s="38" t="s">
        <v>2233</v>
      </c>
      <c r="S340" s="38" t="s">
        <v>25</v>
      </c>
      <c r="T340" s="39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870"/>
        <v>84X57X10</v>
      </c>
      <c r="Y340" s="30" t="str">
        <f t="shared" si="871"/>
        <v>84</v>
      </c>
      <c r="Z340" s="30" t="str">
        <f t="shared" si="872"/>
        <v>57</v>
      </c>
      <c r="AA340" s="30" t="str">
        <f t="shared" si="873"/>
        <v>10</v>
      </c>
      <c r="AB340" s="19" t="str">
        <f t="shared" ref="AB340:AC340" si="884">AB339</f>
        <v>84</v>
      </c>
      <c r="AC340" s="19" t="str">
        <f t="shared" si="884"/>
        <v>57</v>
      </c>
      <c r="AF340" s="21">
        <f t="shared" si="878"/>
        <v>1</v>
      </c>
      <c r="AG340">
        <f>VLOOKUP(Q340,'Rm-feb-24'!B:P,15,0)</f>
        <v>1.7318</v>
      </c>
      <c r="AH340" s="19">
        <f t="shared" si="865"/>
        <v>1.7318</v>
      </c>
      <c r="AI340" s="42"/>
      <c r="AJ340" s="42"/>
      <c r="AK340" s="42"/>
      <c r="AL340" s="42"/>
      <c r="AM340" s="42"/>
      <c r="AN340" s="42"/>
      <c r="AO340" s="42"/>
      <c r="AP340" s="42"/>
      <c r="AQ340" s="42"/>
      <c r="AR340" s="44"/>
      <c r="AS340" s="40">
        <f t="shared" si="874"/>
        <v>192.22900000000001</v>
      </c>
      <c r="AT340" s="31">
        <f t="shared" si="875"/>
        <v>217</v>
      </c>
    </row>
    <row r="341" spans="1:46">
      <c r="A341" s="41">
        <v>7</v>
      </c>
      <c r="B341" s="15">
        <f t="shared" ref="B341:G341" si="885">B340</f>
        <v>38</v>
      </c>
      <c r="C341" s="15" t="str">
        <f t="shared" si="885"/>
        <v>28.03.2024</v>
      </c>
      <c r="D341" s="16" t="str">
        <f t="shared" si="885"/>
        <v>SFG-FRBNRG-BOR-84X57X10</v>
      </c>
      <c r="E341" s="16" t="str">
        <f t="shared" si="885"/>
        <v>Restonic Hotel Motel Bonnell Regular Border 84X57X10</v>
      </c>
      <c r="F341" s="16" t="str">
        <f t="shared" si="885"/>
        <v>SFG-FRBNRG-BOR-84X57X10</v>
      </c>
      <c r="G341" s="16" t="str">
        <f t="shared" si="885"/>
        <v>Restonic Hotel Motel Bonnell Regular Border 84X57X10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8" t="s">
        <v>18738</v>
      </c>
      <c r="R341" s="38" t="s">
        <v>34277</v>
      </c>
      <c r="S341" s="38" t="s">
        <v>192</v>
      </c>
      <c r="T341" s="39">
        <v>1.1599999999999999</v>
      </c>
      <c r="U341" s="16" t="s">
        <v>2292</v>
      </c>
      <c r="V341" s="16" t="s">
        <v>2276</v>
      </c>
      <c r="W341" s="16" t="s">
        <v>2295</v>
      </c>
      <c r="X341" s="29" t="str">
        <f t="shared" si="870"/>
        <v>84X57X10</v>
      </c>
      <c r="Y341" s="30" t="str">
        <f t="shared" si="871"/>
        <v>84</v>
      </c>
      <c r="Z341" s="30" t="str">
        <f t="shared" si="872"/>
        <v>57</v>
      </c>
      <c r="AA341" s="30" t="str">
        <f t="shared" si="873"/>
        <v>10</v>
      </c>
      <c r="AB341" s="19" t="str">
        <f t="shared" ref="AB341:AC341" si="886">AB340</f>
        <v>84</v>
      </c>
      <c r="AC341" s="19" t="str">
        <f t="shared" si="886"/>
        <v>57</v>
      </c>
      <c r="AF341" s="21">
        <f t="shared" si="878"/>
        <v>1.1599999999999999</v>
      </c>
      <c r="AG341" s="25">
        <f>VLOOKUP(Q341,'SFG-RM'!A:B,2,0)</f>
        <v>9.3094552894011979</v>
      </c>
      <c r="AH341" s="19">
        <f t="shared" si="865"/>
        <v>10.798968135705389</v>
      </c>
      <c r="AI341" s="42"/>
      <c r="AJ341" s="42"/>
      <c r="AK341" s="42"/>
      <c r="AL341" s="42"/>
      <c r="AM341" s="42"/>
      <c r="AN341" s="42"/>
      <c r="AO341" s="42"/>
      <c r="AP341" s="42"/>
      <c r="AQ341" s="42"/>
      <c r="AR341" s="44"/>
      <c r="AS341" s="40">
        <f t="shared" si="874"/>
        <v>192.22900000000001</v>
      </c>
      <c r="AT341" s="31">
        <f t="shared" si="875"/>
        <v>217</v>
      </c>
    </row>
    <row r="342" spans="1:46">
      <c r="A342" s="41">
        <v>8</v>
      </c>
      <c r="B342" s="15">
        <f t="shared" ref="B342:G342" si="887">B341</f>
        <v>38</v>
      </c>
      <c r="C342" s="15" t="str">
        <f t="shared" si="887"/>
        <v>28.03.2024</v>
      </c>
      <c r="D342" s="16" t="str">
        <f t="shared" si="887"/>
        <v>SFG-FRBNRG-BOR-84X57X10</v>
      </c>
      <c r="E342" s="16" t="str">
        <f t="shared" si="887"/>
        <v>Restonic Hotel Motel Bonnell Regular Border 84X57X10</v>
      </c>
      <c r="F342" s="16" t="str">
        <f t="shared" si="887"/>
        <v>SFG-FRBNRG-BOR-84X57X10</v>
      </c>
      <c r="G342" s="16" t="str">
        <f t="shared" si="887"/>
        <v>Restonic Hotel Motel Bonnell Regular Border 84X57X10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8" t="s">
        <v>1479</v>
      </c>
      <c r="R342" s="38" t="s">
        <v>1480</v>
      </c>
      <c r="S342" s="38" t="s">
        <v>165</v>
      </c>
      <c r="T342" s="39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870"/>
        <v>84X57X10</v>
      </c>
      <c r="Y342" s="30" t="str">
        <f t="shared" si="871"/>
        <v>84</v>
      </c>
      <c r="Z342" s="30" t="str">
        <f t="shared" si="872"/>
        <v>57</v>
      </c>
      <c r="AA342" s="30" t="str">
        <f t="shared" si="873"/>
        <v>10</v>
      </c>
      <c r="AB342" s="19" t="str">
        <f t="shared" ref="AB342:AC342" si="888">AB341</f>
        <v>84</v>
      </c>
      <c r="AC342" s="19" t="str">
        <f t="shared" si="888"/>
        <v>57</v>
      </c>
      <c r="AF342" s="21">
        <f t="shared" si="878"/>
        <v>2</v>
      </c>
      <c r="AG342">
        <f>VLOOKUP(Q342,'Rm-feb-24'!B:P,15,0)</f>
        <v>4.6721000000000004</v>
      </c>
      <c r="AH342" s="19">
        <f t="shared" si="865"/>
        <v>9.3442000000000007</v>
      </c>
      <c r="AI342" s="42"/>
      <c r="AJ342" s="42"/>
      <c r="AK342" s="42"/>
      <c r="AL342" s="42"/>
      <c r="AM342" s="42"/>
      <c r="AN342" s="42"/>
      <c r="AO342" s="42"/>
      <c r="AP342" s="42"/>
      <c r="AQ342" s="42"/>
      <c r="AR342" s="44"/>
      <c r="AS342" s="40">
        <f t="shared" si="874"/>
        <v>192.22900000000001</v>
      </c>
      <c r="AT342" s="31">
        <f t="shared" si="875"/>
        <v>217</v>
      </c>
    </row>
    <row r="344" spans="1:46">
      <c r="A344" s="41">
        <v>1</v>
      </c>
      <c r="B344" s="15">
        <v>39</v>
      </c>
      <c r="C344" s="15" t="s">
        <v>34276</v>
      </c>
      <c r="D344" s="16" t="s">
        <v>34356</v>
      </c>
      <c r="E344" s="16" t="s">
        <v>34357</v>
      </c>
      <c r="F344" s="16" t="str">
        <f>D344</f>
        <v>SFG-FRBNRG-BOR-84X63X10</v>
      </c>
      <c r="G344" s="16" t="str">
        <f>E344</f>
        <v>Restonic Hotel Motel Bonnell Regular Border 84X63X10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8" t="s">
        <v>1659</v>
      </c>
      <c r="R344" s="38" t="s">
        <v>1660</v>
      </c>
      <c r="S344" s="38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84X63X10</v>
      </c>
      <c r="Y344" s="30" t="str">
        <f>LEFT(X344,2)</f>
        <v>84</v>
      </c>
      <c r="Z344" s="30" t="str">
        <f>MID(X344,4,2)</f>
        <v>63</v>
      </c>
      <c r="AA344" s="30" t="str">
        <f>RIGHT(X344,2)</f>
        <v>10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889">AF344*AG344</f>
        <v>0.129439688</v>
      </c>
      <c r="AI344" s="42">
        <f>SUM(AH344:AH351)</f>
        <v>199.0900323565854</v>
      </c>
      <c r="AJ344" s="42">
        <f>ROUND(AI344,3)</f>
        <v>199.09</v>
      </c>
      <c r="AK344" s="42">
        <f>AJ344</f>
        <v>199.09</v>
      </c>
      <c r="AL344" s="42">
        <f>+AK344+AQ344</f>
        <v>223.72718841</v>
      </c>
      <c r="AM344" s="42">
        <f>+SUM(((AK344*3%*18%)))</f>
        <v>1.075086</v>
      </c>
      <c r="AN344" s="42">
        <f t="shared" ref="AN344" si="890">+SUM(((AK344*14.33%*53%)))</f>
        <v>15.120686410000003</v>
      </c>
      <c r="AO344" s="42">
        <f t="shared" ref="AO344" si="891">+SUM(((AK344*5.92%*53%)))</f>
        <v>6.2466478400000014</v>
      </c>
      <c r="AP344" s="42">
        <f t="shared" ref="AP344" si="892">+SUM(((AK344*2.08%*53%)))</f>
        <v>2.1947681600000002</v>
      </c>
      <c r="AQ344" s="42">
        <f>SUM(AM344:AP344)</f>
        <v>24.637188410000004</v>
      </c>
      <c r="AR344" s="43">
        <f>ROUNDUP(AL344,0)</f>
        <v>224</v>
      </c>
      <c r="AS344" s="40">
        <f>AK344</f>
        <v>199.09</v>
      </c>
      <c r="AT344" s="31">
        <f>AR344</f>
        <v>224</v>
      </c>
    </row>
    <row r="345" spans="1:46">
      <c r="A345" s="41">
        <v>2</v>
      </c>
      <c r="B345" s="15">
        <f t="shared" ref="B345:G345" si="893">B344</f>
        <v>39</v>
      </c>
      <c r="C345" s="15" t="str">
        <f t="shared" si="893"/>
        <v>28.03.2024</v>
      </c>
      <c r="D345" s="16" t="str">
        <f t="shared" si="893"/>
        <v>SFG-FRBNRG-BOR-84X63X10</v>
      </c>
      <c r="E345" s="16" t="str">
        <f t="shared" si="893"/>
        <v>Restonic Hotel Motel Bonnell Regular Border 84X63X10</v>
      </c>
      <c r="F345" s="16" t="str">
        <f t="shared" si="893"/>
        <v>SFG-FRBNRG-BOR-84X63X10</v>
      </c>
      <c r="G345" s="16" t="str">
        <f t="shared" si="893"/>
        <v>Restonic Hotel Motel Bonnell Regular Border 84X63X10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8" t="s">
        <v>698</v>
      </c>
      <c r="R345" s="38" t="s">
        <v>699</v>
      </c>
      <c r="S345" s="38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894">RIGHT(D345,8)</f>
        <v>84X63X10</v>
      </c>
      <c r="Y345" s="30" t="str">
        <f t="shared" ref="Y345:Y351" si="895">LEFT(X345,2)</f>
        <v>84</v>
      </c>
      <c r="Z345" s="30" t="str">
        <f t="shared" ref="Z345:Z351" si="896">MID(X345,4,2)</f>
        <v>63</v>
      </c>
      <c r="AA345" s="30" t="str">
        <f t="shared" ref="AA345:AA351" si="897">RIGHT(X345,2)</f>
        <v>10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889"/>
        <v>5.8000000000000003E-2</v>
      </c>
      <c r="AI345" s="42"/>
      <c r="AJ345" s="42"/>
      <c r="AK345" s="42"/>
      <c r="AL345" s="42"/>
      <c r="AM345" s="42"/>
      <c r="AN345" s="42"/>
      <c r="AO345" s="42"/>
      <c r="AP345" s="42"/>
      <c r="AQ345" s="42"/>
      <c r="AR345" s="44"/>
      <c r="AS345" s="40">
        <f t="shared" ref="AS345:AS351" si="898">AS344</f>
        <v>199.09</v>
      </c>
      <c r="AT345" s="31">
        <f t="shared" ref="AT345:AT351" si="899">AT344</f>
        <v>224</v>
      </c>
    </row>
    <row r="346" spans="1:46">
      <c r="A346" s="41">
        <v>3</v>
      </c>
      <c r="B346" s="15">
        <f t="shared" ref="B346:G346" si="900">B345</f>
        <v>39</v>
      </c>
      <c r="C346" s="15" t="str">
        <f t="shared" si="900"/>
        <v>28.03.2024</v>
      </c>
      <c r="D346" s="16" t="str">
        <f t="shared" si="900"/>
        <v>SFG-FRBNRG-BOR-84X63X10</v>
      </c>
      <c r="E346" s="16" t="str">
        <f t="shared" si="900"/>
        <v>Restonic Hotel Motel Bonnell Regular Border 84X63X10</v>
      </c>
      <c r="F346" s="16" t="str">
        <f t="shared" si="900"/>
        <v>SFG-FRBNRG-BOR-84X63X10</v>
      </c>
      <c r="G346" s="16" t="str">
        <f t="shared" si="900"/>
        <v>Restonic Hotel Motel Bonnell Regular Border 84X63X10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8" t="s">
        <v>18717</v>
      </c>
      <c r="R346" s="38" t="s">
        <v>34278</v>
      </c>
      <c r="S346" s="38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894"/>
        <v>84X63X10</v>
      </c>
      <c r="Y346" s="30" t="str">
        <f t="shared" si="895"/>
        <v>84</v>
      </c>
      <c r="Z346" s="30" t="str">
        <f t="shared" si="896"/>
        <v>63</v>
      </c>
      <c r="AA346" s="30" t="str">
        <f t="shared" si="897"/>
        <v>10</v>
      </c>
      <c r="AB346" s="19" t="str">
        <f t="shared" ref="AB346:AC346" si="901">AB345</f>
        <v>84</v>
      </c>
      <c r="AC346" s="19" t="str">
        <f t="shared" si="901"/>
        <v>63</v>
      </c>
      <c r="AD346" s="20">
        <f>ROUNDUP(((((AB346+AC346)*2)+3)*0.0254),3)</f>
        <v>7.5440000000000005</v>
      </c>
      <c r="AF346" s="21">
        <f t="shared" ref="AF346:AF351" si="902">T346</f>
        <v>7.5440000000000005</v>
      </c>
      <c r="AG346" s="25">
        <f>VLOOKUP(Q346,'SFG-RM'!A:B,2,0)</f>
        <v>22.495284269999999</v>
      </c>
      <c r="AH346" s="19">
        <f t="shared" si="889"/>
        <v>169.70442453288001</v>
      </c>
      <c r="AI346" s="42"/>
      <c r="AJ346" s="42"/>
      <c r="AK346" s="42"/>
      <c r="AL346" s="42"/>
      <c r="AM346" s="42"/>
      <c r="AN346" s="42"/>
      <c r="AO346" s="42"/>
      <c r="AP346" s="42"/>
      <c r="AQ346" s="42"/>
      <c r="AR346" s="44"/>
      <c r="AS346" s="40">
        <f t="shared" si="898"/>
        <v>199.09</v>
      </c>
      <c r="AT346" s="31">
        <f t="shared" si="899"/>
        <v>224</v>
      </c>
    </row>
    <row r="347" spans="1:46">
      <c r="A347" s="41">
        <v>4</v>
      </c>
      <c r="B347" s="15">
        <f t="shared" ref="B347:G347" si="903">B346</f>
        <v>39</v>
      </c>
      <c r="C347" s="15" t="str">
        <f t="shared" si="903"/>
        <v>28.03.2024</v>
      </c>
      <c r="D347" s="16" t="str">
        <f t="shared" si="903"/>
        <v>SFG-FRBNRG-BOR-84X63X10</v>
      </c>
      <c r="E347" s="16" t="str">
        <f t="shared" si="903"/>
        <v>Restonic Hotel Motel Bonnell Regular Border 84X63X10</v>
      </c>
      <c r="F347" s="16" t="str">
        <f t="shared" si="903"/>
        <v>SFG-FRBNRG-BOR-84X63X10</v>
      </c>
      <c r="G347" s="16" t="str">
        <f t="shared" si="903"/>
        <v>Restonic Hotel Motel Bonnell Regular Border 84X63X10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8" t="s">
        <v>1964</v>
      </c>
      <c r="R347" s="38" t="s">
        <v>1965</v>
      </c>
      <c r="S347" s="38" t="s">
        <v>25</v>
      </c>
      <c r="T347" s="39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894"/>
        <v>84X63X10</v>
      </c>
      <c r="Y347" s="30" t="str">
        <f t="shared" si="895"/>
        <v>84</v>
      </c>
      <c r="Z347" s="30" t="str">
        <f t="shared" si="896"/>
        <v>63</v>
      </c>
      <c r="AA347" s="30" t="str">
        <f t="shared" si="897"/>
        <v>10</v>
      </c>
      <c r="AB347" s="19" t="str">
        <f t="shared" ref="AB347:AC347" si="904">AB346</f>
        <v>84</v>
      </c>
      <c r="AC347" s="19" t="str">
        <f t="shared" si="904"/>
        <v>63</v>
      </c>
      <c r="AD347" s="20">
        <f>ROUNDUP(((((72+30)*2)+3)*0.0254),3)</f>
        <v>5.258</v>
      </c>
      <c r="AF347" s="21">
        <f t="shared" si="902"/>
        <v>1</v>
      </c>
      <c r="AG347">
        <f>VLOOKUP(Q347,'Rm-feb-24'!B:P,15,0)</f>
        <v>5.9957000000000003</v>
      </c>
      <c r="AH347" s="19">
        <f t="shared" si="889"/>
        <v>5.9957000000000003</v>
      </c>
      <c r="AI347" s="42"/>
      <c r="AJ347" s="42"/>
      <c r="AK347" s="42"/>
      <c r="AL347" s="42"/>
      <c r="AM347" s="42"/>
      <c r="AN347" s="42"/>
      <c r="AO347" s="42"/>
      <c r="AP347" s="42"/>
      <c r="AQ347" s="42"/>
      <c r="AR347" s="44"/>
      <c r="AS347" s="40">
        <f t="shared" si="898"/>
        <v>199.09</v>
      </c>
      <c r="AT347" s="31">
        <f t="shared" si="899"/>
        <v>224</v>
      </c>
    </row>
    <row r="348" spans="1:46">
      <c r="A348" s="41">
        <v>5</v>
      </c>
      <c r="B348" s="15">
        <f t="shared" ref="B348:G348" si="905">B347</f>
        <v>39</v>
      </c>
      <c r="C348" s="15" t="str">
        <f t="shared" si="905"/>
        <v>28.03.2024</v>
      </c>
      <c r="D348" s="16" t="str">
        <f t="shared" si="905"/>
        <v>SFG-FRBNRG-BOR-84X63X10</v>
      </c>
      <c r="E348" s="16" t="str">
        <f t="shared" si="905"/>
        <v>Restonic Hotel Motel Bonnell Regular Border 84X63X10</v>
      </c>
      <c r="F348" s="16" t="str">
        <f t="shared" si="905"/>
        <v>SFG-FRBNRG-BOR-84X63X10</v>
      </c>
      <c r="G348" s="16" t="str">
        <f t="shared" si="905"/>
        <v>Restonic Hotel Motel Bonnell Regular Border 84X63X10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8" t="s">
        <v>459</v>
      </c>
      <c r="R348" s="38" t="s">
        <v>460</v>
      </c>
      <c r="S348" s="38" t="s">
        <v>25</v>
      </c>
      <c r="T348" s="39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894"/>
        <v>84X63X10</v>
      </c>
      <c r="Y348" s="30" t="str">
        <f t="shared" si="895"/>
        <v>84</v>
      </c>
      <c r="Z348" s="30" t="str">
        <f t="shared" si="896"/>
        <v>63</v>
      </c>
      <c r="AA348" s="30" t="str">
        <f t="shared" si="897"/>
        <v>10</v>
      </c>
      <c r="AB348" s="19" t="str">
        <f t="shared" ref="AB348:AC348" si="906">AB347</f>
        <v>84</v>
      </c>
      <c r="AC348" s="19" t="str">
        <f t="shared" si="906"/>
        <v>63</v>
      </c>
      <c r="AF348" s="21">
        <f t="shared" si="902"/>
        <v>1</v>
      </c>
      <c r="AG348">
        <f>VLOOKUP(Q348,'Rm-feb-24'!B:P,15,0)</f>
        <v>1.3274999999999999</v>
      </c>
      <c r="AH348" s="19">
        <f t="shared" si="889"/>
        <v>1.3274999999999999</v>
      </c>
      <c r="AI348" s="42"/>
      <c r="AJ348" s="42"/>
      <c r="AK348" s="42"/>
      <c r="AL348" s="42"/>
      <c r="AM348" s="42"/>
      <c r="AN348" s="42"/>
      <c r="AO348" s="42"/>
      <c r="AP348" s="42"/>
      <c r="AQ348" s="42"/>
      <c r="AR348" s="44"/>
      <c r="AS348" s="40">
        <f t="shared" si="898"/>
        <v>199.09</v>
      </c>
      <c r="AT348" s="31">
        <f t="shared" si="899"/>
        <v>224</v>
      </c>
    </row>
    <row r="349" spans="1:46">
      <c r="A349" s="41">
        <v>6</v>
      </c>
      <c r="B349" s="15">
        <f t="shared" ref="B349:G349" si="907">B348</f>
        <v>39</v>
      </c>
      <c r="C349" s="15" t="str">
        <f t="shared" si="907"/>
        <v>28.03.2024</v>
      </c>
      <c r="D349" s="16" t="str">
        <f t="shared" si="907"/>
        <v>SFG-FRBNRG-BOR-84X63X10</v>
      </c>
      <c r="E349" s="16" t="str">
        <f t="shared" si="907"/>
        <v>Restonic Hotel Motel Bonnell Regular Border 84X63X10</v>
      </c>
      <c r="F349" s="16" t="str">
        <f t="shared" si="907"/>
        <v>SFG-FRBNRG-BOR-84X63X10</v>
      </c>
      <c r="G349" s="16" t="str">
        <f t="shared" si="907"/>
        <v>Restonic Hotel Motel Bonnell Regular Border 84X63X10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8" t="s">
        <v>2232</v>
      </c>
      <c r="R349" s="38" t="s">
        <v>2233</v>
      </c>
      <c r="S349" s="38" t="s">
        <v>25</v>
      </c>
      <c r="T349" s="39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894"/>
        <v>84X63X10</v>
      </c>
      <c r="Y349" s="30" t="str">
        <f t="shared" si="895"/>
        <v>84</v>
      </c>
      <c r="Z349" s="30" t="str">
        <f t="shared" si="896"/>
        <v>63</v>
      </c>
      <c r="AA349" s="30" t="str">
        <f t="shared" si="897"/>
        <v>10</v>
      </c>
      <c r="AB349" s="19" t="str">
        <f t="shared" ref="AB349:AC349" si="908">AB348</f>
        <v>84</v>
      </c>
      <c r="AC349" s="19" t="str">
        <f t="shared" si="908"/>
        <v>63</v>
      </c>
      <c r="AF349" s="21">
        <f t="shared" si="902"/>
        <v>1</v>
      </c>
      <c r="AG349">
        <f>VLOOKUP(Q349,'Rm-feb-24'!B:P,15,0)</f>
        <v>1.7318</v>
      </c>
      <c r="AH349" s="19">
        <f t="shared" si="889"/>
        <v>1.7318</v>
      </c>
      <c r="AI349" s="42"/>
      <c r="AJ349" s="42"/>
      <c r="AK349" s="42"/>
      <c r="AL349" s="42"/>
      <c r="AM349" s="42"/>
      <c r="AN349" s="42"/>
      <c r="AO349" s="42"/>
      <c r="AP349" s="42"/>
      <c r="AQ349" s="42"/>
      <c r="AR349" s="44"/>
      <c r="AS349" s="40">
        <f t="shared" si="898"/>
        <v>199.09</v>
      </c>
      <c r="AT349" s="31">
        <f t="shared" si="899"/>
        <v>224</v>
      </c>
    </row>
    <row r="350" spans="1:46">
      <c r="A350" s="41">
        <v>7</v>
      </c>
      <c r="B350" s="15">
        <f t="shared" ref="B350:G350" si="909">B349</f>
        <v>39</v>
      </c>
      <c r="C350" s="15" t="str">
        <f t="shared" si="909"/>
        <v>28.03.2024</v>
      </c>
      <c r="D350" s="16" t="str">
        <f t="shared" si="909"/>
        <v>SFG-FRBNRG-BOR-84X63X10</v>
      </c>
      <c r="E350" s="16" t="str">
        <f t="shared" si="909"/>
        <v>Restonic Hotel Motel Bonnell Regular Border 84X63X10</v>
      </c>
      <c r="F350" s="16" t="str">
        <f t="shared" si="909"/>
        <v>SFG-FRBNRG-BOR-84X63X10</v>
      </c>
      <c r="G350" s="16" t="str">
        <f t="shared" si="909"/>
        <v>Restonic Hotel Motel Bonnell Regular Border 84X63X10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8" t="s">
        <v>18738</v>
      </c>
      <c r="R350" s="38" t="s">
        <v>34277</v>
      </c>
      <c r="S350" s="38" t="s">
        <v>192</v>
      </c>
      <c r="T350" s="39">
        <v>1.1599999999999999</v>
      </c>
      <c r="U350" s="16" t="s">
        <v>2292</v>
      </c>
      <c r="V350" s="16" t="s">
        <v>2276</v>
      </c>
      <c r="W350" s="16" t="s">
        <v>2295</v>
      </c>
      <c r="X350" s="29" t="str">
        <f t="shared" si="894"/>
        <v>84X63X10</v>
      </c>
      <c r="Y350" s="30" t="str">
        <f t="shared" si="895"/>
        <v>84</v>
      </c>
      <c r="Z350" s="30" t="str">
        <f t="shared" si="896"/>
        <v>63</v>
      </c>
      <c r="AA350" s="30" t="str">
        <f t="shared" si="897"/>
        <v>10</v>
      </c>
      <c r="AB350" s="19" t="str">
        <f t="shared" ref="AB350:AC350" si="910">AB349</f>
        <v>84</v>
      </c>
      <c r="AC350" s="19" t="str">
        <f t="shared" si="910"/>
        <v>63</v>
      </c>
      <c r="AF350" s="21">
        <f t="shared" si="902"/>
        <v>1.1599999999999999</v>
      </c>
      <c r="AG350" s="25">
        <f>VLOOKUP(Q350,'SFG-RM'!A:B,2,0)</f>
        <v>9.3094552894011979</v>
      </c>
      <c r="AH350" s="19">
        <f t="shared" si="889"/>
        <v>10.798968135705389</v>
      </c>
      <c r="AI350" s="42"/>
      <c r="AJ350" s="42"/>
      <c r="AK350" s="42"/>
      <c r="AL350" s="42"/>
      <c r="AM350" s="42"/>
      <c r="AN350" s="42"/>
      <c r="AO350" s="42"/>
      <c r="AP350" s="42"/>
      <c r="AQ350" s="42"/>
      <c r="AR350" s="44"/>
      <c r="AS350" s="40">
        <f t="shared" si="898"/>
        <v>199.09</v>
      </c>
      <c r="AT350" s="31">
        <f t="shared" si="899"/>
        <v>224</v>
      </c>
    </row>
    <row r="351" spans="1:46">
      <c r="A351" s="41">
        <v>8</v>
      </c>
      <c r="B351" s="15">
        <f t="shared" ref="B351:G351" si="911">B350</f>
        <v>39</v>
      </c>
      <c r="C351" s="15" t="str">
        <f t="shared" si="911"/>
        <v>28.03.2024</v>
      </c>
      <c r="D351" s="16" t="str">
        <f t="shared" si="911"/>
        <v>SFG-FRBNRG-BOR-84X63X10</v>
      </c>
      <c r="E351" s="16" t="str">
        <f t="shared" si="911"/>
        <v>Restonic Hotel Motel Bonnell Regular Border 84X63X10</v>
      </c>
      <c r="F351" s="16" t="str">
        <f t="shared" si="911"/>
        <v>SFG-FRBNRG-BOR-84X63X10</v>
      </c>
      <c r="G351" s="16" t="str">
        <f t="shared" si="911"/>
        <v>Restonic Hotel Motel Bonnell Regular Border 84X63X10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8" t="s">
        <v>1479</v>
      </c>
      <c r="R351" s="38" t="s">
        <v>1480</v>
      </c>
      <c r="S351" s="38" t="s">
        <v>165</v>
      </c>
      <c r="T351" s="39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894"/>
        <v>84X63X10</v>
      </c>
      <c r="Y351" s="30" t="str">
        <f t="shared" si="895"/>
        <v>84</v>
      </c>
      <c r="Z351" s="30" t="str">
        <f t="shared" si="896"/>
        <v>63</v>
      </c>
      <c r="AA351" s="30" t="str">
        <f t="shared" si="897"/>
        <v>10</v>
      </c>
      <c r="AB351" s="19" t="str">
        <f t="shared" ref="AB351:AC351" si="912">AB350</f>
        <v>84</v>
      </c>
      <c r="AC351" s="19" t="str">
        <f t="shared" si="912"/>
        <v>63</v>
      </c>
      <c r="AF351" s="21">
        <f t="shared" si="902"/>
        <v>2</v>
      </c>
      <c r="AG351">
        <f>VLOOKUP(Q351,'Rm-feb-24'!B:P,15,0)</f>
        <v>4.6721000000000004</v>
      </c>
      <c r="AH351" s="19">
        <f t="shared" si="889"/>
        <v>9.3442000000000007</v>
      </c>
      <c r="AI351" s="42"/>
      <c r="AJ351" s="42"/>
      <c r="AK351" s="42"/>
      <c r="AL351" s="42"/>
      <c r="AM351" s="42"/>
      <c r="AN351" s="42"/>
      <c r="AO351" s="42"/>
      <c r="AP351" s="42"/>
      <c r="AQ351" s="42"/>
      <c r="AR351" s="44"/>
      <c r="AS351" s="40">
        <f t="shared" si="898"/>
        <v>199.09</v>
      </c>
      <c r="AT351" s="31">
        <f t="shared" si="899"/>
        <v>224</v>
      </c>
    </row>
    <row r="353" spans="1:46">
      <c r="A353" s="41">
        <v>1</v>
      </c>
      <c r="B353" s="15">
        <v>40</v>
      </c>
      <c r="C353" s="15" t="s">
        <v>34276</v>
      </c>
      <c r="D353" s="16" t="s">
        <v>34358</v>
      </c>
      <c r="E353" s="16" t="s">
        <v>34359</v>
      </c>
      <c r="F353" s="16" t="str">
        <f>D353</f>
        <v>SFG-FRBNRG-BOR-84X69X10</v>
      </c>
      <c r="G353" s="16" t="str">
        <f>E353</f>
        <v>Restonic Hotel Motel Bonnell Regular Border 84X69X10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8" t="s">
        <v>1659</v>
      </c>
      <c r="R353" s="38" t="s">
        <v>1660</v>
      </c>
      <c r="S353" s="38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84X69X10</v>
      </c>
      <c r="Y353" s="30" t="str">
        <f>LEFT(X353,2)</f>
        <v>84</v>
      </c>
      <c r="Z353" s="30" t="str">
        <f>MID(X353,4,2)</f>
        <v>69</v>
      </c>
      <c r="AA353" s="30" t="str">
        <f>RIGHT(X353,2)</f>
        <v>10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913">AF353*AG353</f>
        <v>0.129439688</v>
      </c>
      <c r="AI353" s="42">
        <f>SUM(AH353:AH360)</f>
        <v>205.95109405893538</v>
      </c>
      <c r="AJ353" s="42">
        <f>ROUND(AI353,3)</f>
        <v>205.95099999999999</v>
      </c>
      <c r="AK353" s="42">
        <f>AJ353</f>
        <v>205.95099999999999</v>
      </c>
      <c r="AL353" s="42">
        <f>+AK353+AQ353</f>
        <v>231.43723029899999</v>
      </c>
      <c r="AM353" s="42">
        <f>+SUM(((AK353*3%*18%)))</f>
        <v>1.1121353999999999</v>
      </c>
      <c r="AN353" s="42">
        <f t="shared" ref="AN353" si="914">+SUM(((AK353*14.33%*53%)))</f>
        <v>15.641772499000002</v>
      </c>
      <c r="AO353" s="42">
        <f t="shared" ref="AO353" si="915">+SUM(((AK353*5.92%*53%)))</f>
        <v>6.4619185760000004</v>
      </c>
      <c r="AP353" s="42">
        <f t="shared" ref="AP353" si="916">+SUM(((AK353*2.08%*53%)))</f>
        <v>2.2704038240000002</v>
      </c>
      <c r="AQ353" s="42">
        <f>SUM(AM353:AP353)</f>
        <v>25.486230298999999</v>
      </c>
      <c r="AR353" s="43">
        <f>ROUNDUP(AL353,0)</f>
        <v>232</v>
      </c>
      <c r="AS353" s="40">
        <f>AK353</f>
        <v>205.95099999999999</v>
      </c>
      <c r="AT353" s="31">
        <f>AR353</f>
        <v>232</v>
      </c>
    </row>
    <row r="354" spans="1:46">
      <c r="A354" s="41">
        <v>2</v>
      </c>
      <c r="B354" s="15">
        <f t="shared" ref="B354:G354" si="917">B353</f>
        <v>40</v>
      </c>
      <c r="C354" s="15" t="str">
        <f t="shared" si="917"/>
        <v>28.03.2024</v>
      </c>
      <c r="D354" s="16" t="str">
        <f t="shared" si="917"/>
        <v>SFG-FRBNRG-BOR-84X69X10</v>
      </c>
      <c r="E354" s="16" t="str">
        <f t="shared" si="917"/>
        <v>Restonic Hotel Motel Bonnell Regular Border 84X69X10</v>
      </c>
      <c r="F354" s="16" t="str">
        <f t="shared" si="917"/>
        <v>SFG-FRBNRG-BOR-84X69X10</v>
      </c>
      <c r="G354" s="16" t="str">
        <f t="shared" si="917"/>
        <v>Restonic Hotel Motel Bonnell Regular Border 84X69X10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8" t="s">
        <v>698</v>
      </c>
      <c r="R354" s="38" t="s">
        <v>699</v>
      </c>
      <c r="S354" s="38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918">RIGHT(D354,8)</f>
        <v>84X69X10</v>
      </c>
      <c r="Y354" s="30" t="str">
        <f t="shared" ref="Y354:Y360" si="919">LEFT(X354,2)</f>
        <v>84</v>
      </c>
      <c r="Z354" s="30" t="str">
        <f t="shared" ref="Z354:Z360" si="920">MID(X354,4,2)</f>
        <v>69</v>
      </c>
      <c r="AA354" s="30" t="str">
        <f t="shared" ref="AA354:AA360" si="921">RIGHT(X354,2)</f>
        <v>10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913"/>
        <v>5.8000000000000003E-2</v>
      </c>
      <c r="AI354" s="42"/>
      <c r="AJ354" s="42"/>
      <c r="AK354" s="42"/>
      <c r="AL354" s="42"/>
      <c r="AM354" s="42"/>
      <c r="AN354" s="42"/>
      <c r="AO354" s="42"/>
      <c r="AP354" s="42"/>
      <c r="AQ354" s="42"/>
      <c r="AR354" s="44"/>
      <c r="AS354" s="40">
        <f t="shared" ref="AS354:AS360" si="922">AS353</f>
        <v>205.95099999999999</v>
      </c>
      <c r="AT354" s="31">
        <f t="shared" ref="AT354:AT360" si="923">AT353</f>
        <v>232</v>
      </c>
    </row>
    <row r="355" spans="1:46">
      <c r="A355" s="41">
        <v>3</v>
      </c>
      <c r="B355" s="15">
        <f t="shared" ref="B355:G355" si="924">B354</f>
        <v>40</v>
      </c>
      <c r="C355" s="15" t="str">
        <f t="shared" si="924"/>
        <v>28.03.2024</v>
      </c>
      <c r="D355" s="16" t="str">
        <f t="shared" si="924"/>
        <v>SFG-FRBNRG-BOR-84X69X10</v>
      </c>
      <c r="E355" s="16" t="str">
        <f t="shared" si="924"/>
        <v>Restonic Hotel Motel Bonnell Regular Border 84X69X10</v>
      </c>
      <c r="F355" s="16" t="str">
        <f t="shared" si="924"/>
        <v>SFG-FRBNRG-BOR-84X69X10</v>
      </c>
      <c r="G355" s="16" t="str">
        <f t="shared" si="924"/>
        <v>Restonic Hotel Motel Bonnell Regular Border 84X69X10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8" t="s">
        <v>18717</v>
      </c>
      <c r="R355" s="38" t="s">
        <v>34278</v>
      </c>
      <c r="S355" s="38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918"/>
        <v>84X69X10</v>
      </c>
      <c r="Y355" s="30" t="str">
        <f t="shared" si="919"/>
        <v>84</v>
      </c>
      <c r="Z355" s="30" t="str">
        <f t="shared" si="920"/>
        <v>69</v>
      </c>
      <c r="AA355" s="30" t="str">
        <f t="shared" si="921"/>
        <v>10</v>
      </c>
      <c r="AB355" s="19" t="str">
        <f t="shared" ref="AB355:AC355" si="925">AB354</f>
        <v>84</v>
      </c>
      <c r="AC355" s="19" t="str">
        <f t="shared" si="925"/>
        <v>69</v>
      </c>
      <c r="AD355" s="20">
        <f>ROUNDUP(((((AB355+AC355)*2)+3)*0.0254),3)</f>
        <v>7.8490000000000002</v>
      </c>
      <c r="AF355" s="21">
        <f t="shared" ref="AF355:AF360" si="926">T355</f>
        <v>7.8490000000000002</v>
      </c>
      <c r="AG355" s="25">
        <f>VLOOKUP(Q355,'SFG-RM'!A:B,2,0)</f>
        <v>22.495284269999999</v>
      </c>
      <c r="AH355" s="19">
        <f t="shared" si="913"/>
        <v>176.56548623523</v>
      </c>
      <c r="AI355" s="42"/>
      <c r="AJ355" s="42"/>
      <c r="AK355" s="42"/>
      <c r="AL355" s="42"/>
      <c r="AM355" s="42"/>
      <c r="AN355" s="42"/>
      <c r="AO355" s="42"/>
      <c r="AP355" s="42"/>
      <c r="AQ355" s="42"/>
      <c r="AR355" s="44"/>
      <c r="AS355" s="40">
        <f t="shared" si="922"/>
        <v>205.95099999999999</v>
      </c>
      <c r="AT355" s="31">
        <f t="shared" si="923"/>
        <v>232</v>
      </c>
    </row>
    <row r="356" spans="1:46">
      <c r="A356" s="41">
        <v>4</v>
      </c>
      <c r="B356" s="15">
        <f t="shared" ref="B356:G356" si="927">B355</f>
        <v>40</v>
      </c>
      <c r="C356" s="15" t="str">
        <f t="shared" si="927"/>
        <v>28.03.2024</v>
      </c>
      <c r="D356" s="16" t="str">
        <f t="shared" si="927"/>
        <v>SFG-FRBNRG-BOR-84X69X10</v>
      </c>
      <c r="E356" s="16" t="str">
        <f t="shared" si="927"/>
        <v>Restonic Hotel Motel Bonnell Regular Border 84X69X10</v>
      </c>
      <c r="F356" s="16" t="str">
        <f t="shared" si="927"/>
        <v>SFG-FRBNRG-BOR-84X69X10</v>
      </c>
      <c r="G356" s="16" t="str">
        <f t="shared" si="927"/>
        <v>Restonic Hotel Motel Bonnell Regular Border 84X69X10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8" t="s">
        <v>1964</v>
      </c>
      <c r="R356" s="38" t="s">
        <v>1965</v>
      </c>
      <c r="S356" s="38" t="s">
        <v>25</v>
      </c>
      <c r="T356" s="39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918"/>
        <v>84X69X10</v>
      </c>
      <c r="Y356" s="30" t="str">
        <f t="shared" si="919"/>
        <v>84</v>
      </c>
      <c r="Z356" s="30" t="str">
        <f t="shared" si="920"/>
        <v>69</v>
      </c>
      <c r="AA356" s="30" t="str">
        <f t="shared" si="921"/>
        <v>10</v>
      </c>
      <c r="AB356" s="19" t="str">
        <f t="shared" ref="AB356:AC356" si="928">AB355</f>
        <v>84</v>
      </c>
      <c r="AC356" s="19" t="str">
        <f t="shared" si="928"/>
        <v>69</v>
      </c>
      <c r="AD356" s="20">
        <f>ROUNDUP(((((72+30)*2)+3)*0.0254),3)</f>
        <v>5.258</v>
      </c>
      <c r="AF356" s="21">
        <f t="shared" si="926"/>
        <v>1</v>
      </c>
      <c r="AG356">
        <f>VLOOKUP(Q356,'Rm-feb-24'!B:P,15,0)</f>
        <v>5.9957000000000003</v>
      </c>
      <c r="AH356" s="19">
        <f t="shared" si="913"/>
        <v>5.9957000000000003</v>
      </c>
      <c r="AI356" s="42"/>
      <c r="AJ356" s="42"/>
      <c r="AK356" s="42"/>
      <c r="AL356" s="42"/>
      <c r="AM356" s="42"/>
      <c r="AN356" s="42"/>
      <c r="AO356" s="42"/>
      <c r="AP356" s="42"/>
      <c r="AQ356" s="42"/>
      <c r="AR356" s="44"/>
      <c r="AS356" s="40">
        <f t="shared" si="922"/>
        <v>205.95099999999999</v>
      </c>
      <c r="AT356" s="31">
        <f t="shared" si="923"/>
        <v>232</v>
      </c>
    </row>
    <row r="357" spans="1:46">
      <c r="A357" s="41">
        <v>5</v>
      </c>
      <c r="B357" s="15">
        <f t="shared" ref="B357:G357" si="929">B356</f>
        <v>40</v>
      </c>
      <c r="C357" s="15" t="str">
        <f t="shared" si="929"/>
        <v>28.03.2024</v>
      </c>
      <c r="D357" s="16" t="str">
        <f t="shared" si="929"/>
        <v>SFG-FRBNRG-BOR-84X69X10</v>
      </c>
      <c r="E357" s="16" t="str">
        <f t="shared" si="929"/>
        <v>Restonic Hotel Motel Bonnell Regular Border 84X69X10</v>
      </c>
      <c r="F357" s="16" t="str">
        <f t="shared" si="929"/>
        <v>SFG-FRBNRG-BOR-84X69X10</v>
      </c>
      <c r="G357" s="16" t="str">
        <f t="shared" si="929"/>
        <v>Restonic Hotel Motel Bonnell Regular Border 84X69X10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8" t="s">
        <v>459</v>
      </c>
      <c r="R357" s="38" t="s">
        <v>460</v>
      </c>
      <c r="S357" s="38" t="s">
        <v>25</v>
      </c>
      <c r="T357" s="39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918"/>
        <v>84X69X10</v>
      </c>
      <c r="Y357" s="30" t="str">
        <f t="shared" si="919"/>
        <v>84</v>
      </c>
      <c r="Z357" s="30" t="str">
        <f t="shared" si="920"/>
        <v>69</v>
      </c>
      <c r="AA357" s="30" t="str">
        <f t="shared" si="921"/>
        <v>10</v>
      </c>
      <c r="AB357" s="19" t="str">
        <f t="shared" ref="AB357:AC357" si="930">AB356</f>
        <v>84</v>
      </c>
      <c r="AC357" s="19" t="str">
        <f t="shared" si="930"/>
        <v>69</v>
      </c>
      <c r="AF357" s="21">
        <f t="shared" si="926"/>
        <v>1</v>
      </c>
      <c r="AG357">
        <f>VLOOKUP(Q357,'Rm-feb-24'!B:P,15,0)</f>
        <v>1.3274999999999999</v>
      </c>
      <c r="AH357" s="19">
        <f t="shared" si="913"/>
        <v>1.3274999999999999</v>
      </c>
      <c r="AI357" s="42"/>
      <c r="AJ357" s="42"/>
      <c r="AK357" s="42"/>
      <c r="AL357" s="42"/>
      <c r="AM357" s="42"/>
      <c r="AN357" s="42"/>
      <c r="AO357" s="42"/>
      <c r="AP357" s="42"/>
      <c r="AQ357" s="42"/>
      <c r="AR357" s="44"/>
      <c r="AS357" s="40">
        <f t="shared" si="922"/>
        <v>205.95099999999999</v>
      </c>
      <c r="AT357" s="31">
        <f t="shared" si="923"/>
        <v>232</v>
      </c>
    </row>
    <row r="358" spans="1:46">
      <c r="A358" s="41">
        <v>6</v>
      </c>
      <c r="B358" s="15">
        <f t="shared" ref="B358:G358" si="931">B357</f>
        <v>40</v>
      </c>
      <c r="C358" s="15" t="str">
        <f t="shared" si="931"/>
        <v>28.03.2024</v>
      </c>
      <c r="D358" s="16" t="str">
        <f t="shared" si="931"/>
        <v>SFG-FRBNRG-BOR-84X69X10</v>
      </c>
      <c r="E358" s="16" t="str">
        <f t="shared" si="931"/>
        <v>Restonic Hotel Motel Bonnell Regular Border 84X69X10</v>
      </c>
      <c r="F358" s="16" t="str">
        <f t="shared" si="931"/>
        <v>SFG-FRBNRG-BOR-84X69X10</v>
      </c>
      <c r="G358" s="16" t="str">
        <f t="shared" si="931"/>
        <v>Restonic Hotel Motel Bonnell Regular Border 84X69X10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8" t="s">
        <v>2232</v>
      </c>
      <c r="R358" s="38" t="s">
        <v>2233</v>
      </c>
      <c r="S358" s="38" t="s">
        <v>25</v>
      </c>
      <c r="T358" s="39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918"/>
        <v>84X69X10</v>
      </c>
      <c r="Y358" s="30" t="str">
        <f t="shared" si="919"/>
        <v>84</v>
      </c>
      <c r="Z358" s="30" t="str">
        <f t="shared" si="920"/>
        <v>69</v>
      </c>
      <c r="AA358" s="30" t="str">
        <f t="shared" si="921"/>
        <v>10</v>
      </c>
      <c r="AB358" s="19" t="str">
        <f t="shared" ref="AB358:AC358" si="932">AB357</f>
        <v>84</v>
      </c>
      <c r="AC358" s="19" t="str">
        <f t="shared" si="932"/>
        <v>69</v>
      </c>
      <c r="AF358" s="21">
        <f t="shared" si="926"/>
        <v>1</v>
      </c>
      <c r="AG358">
        <f>VLOOKUP(Q358,'Rm-feb-24'!B:P,15,0)</f>
        <v>1.7318</v>
      </c>
      <c r="AH358" s="19">
        <f t="shared" si="913"/>
        <v>1.7318</v>
      </c>
      <c r="AI358" s="42"/>
      <c r="AJ358" s="42"/>
      <c r="AK358" s="42"/>
      <c r="AL358" s="42"/>
      <c r="AM358" s="42"/>
      <c r="AN358" s="42"/>
      <c r="AO358" s="42"/>
      <c r="AP358" s="42"/>
      <c r="AQ358" s="42"/>
      <c r="AR358" s="44"/>
      <c r="AS358" s="40">
        <f t="shared" si="922"/>
        <v>205.95099999999999</v>
      </c>
      <c r="AT358" s="31">
        <f t="shared" si="923"/>
        <v>232</v>
      </c>
    </row>
    <row r="359" spans="1:46">
      <c r="A359" s="41">
        <v>7</v>
      </c>
      <c r="B359" s="15">
        <f t="shared" ref="B359:G359" si="933">B358</f>
        <v>40</v>
      </c>
      <c r="C359" s="15" t="str">
        <f t="shared" si="933"/>
        <v>28.03.2024</v>
      </c>
      <c r="D359" s="16" t="str">
        <f t="shared" si="933"/>
        <v>SFG-FRBNRG-BOR-84X69X10</v>
      </c>
      <c r="E359" s="16" t="str">
        <f t="shared" si="933"/>
        <v>Restonic Hotel Motel Bonnell Regular Border 84X69X10</v>
      </c>
      <c r="F359" s="16" t="str">
        <f t="shared" si="933"/>
        <v>SFG-FRBNRG-BOR-84X69X10</v>
      </c>
      <c r="G359" s="16" t="str">
        <f t="shared" si="933"/>
        <v>Restonic Hotel Motel Bonnell Regular Border 84X69X10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8" t="s">
        <v>18738</v>
      </c>
      <c r="R359" s="38" t="s">
        <v>34277</v>
      </c>
      <c r="S359" s="38" t="s">
        <v>192</v>
      </c>
      <c r="T359" s="39">
        <v>1.1599999999999999</v>
      </c>
      <c r="U359" s="16" t="s">
        <v>2292</v>
      </c>
      <c r="V359" s="16" t="s">
        <v>2276</v>
      </c>
      <c r="W359" s="16" t="s">
        <v>2295</v>
      </c>
      <c r="X359" s="29" t="str">
        <f t="shared" si="918"/>
        <v>84X69X10</v>
      </c>
      <c r="Y359" s="30" t="str">
        <f t="shared" si="919"/>
        <v>84</v>
      </c>
      <c r="Z359" s="30" t="str">
        <f t="shared" si="920"/>
        <v>69</v>
      </c>
      <c r="AA359" s="30" t="str">
        <f t="shared" si="921"/>
        <v>10</v>
      </c>
      <c r="AB359" s="19" t="str">
        <f t="shared" ref="AB359:AC359" si="934">AB358</f>
        <v>84</v>
      </c>
      <c r="AC359" s="19" t="str">
        <f t="shared" si="934"/>
        <v>69</v>
      </c>
      <c r="AF359" s="21">
        <f t="shared" si="926"/>
        <v>1.1599999999999999</v>
      </c>
      <c r="AG359" s="25">
        <f>VLOOKUP(Q359,'SFG-RM'!A:B,2,0)</f>
        <v>9.3094552894011979</v>
      </c>
      <c r="AH359" s="19">
        <f t="shared" si="913"/>
        <v>10.798968135705389</v>
      </c>
      <c r="AI359" s="42"/>
      <c r="AJ359" s="42"/>
      <c r="AK359" s="42"/>
      <c r="AL359" s="42"/>
      <c r="AM359" s="42"/>
      <c r="AN359" s="42"/>
      <c r="AO359" s="42"/>
      <c r="AP359" s="42"/>
      <c r="AQ359" s="42"/>
      <c r="AR359" s="44"/>
      <c r="AS359" s="40">
        <f t="shared" si="922"/>
        <v>205.95099999999999</v>
      </c>
      <c r="AT359" s="31">
        <f t="shared" si="923"/>
        <v>232</v>
      </c>
    </row>
    <row r="360" spans="1:46">
      <c r="A360" s="41">
        <v>8</v>
      </c>
      <c r="B360" s="15">
        <f t="shared" ref="B360:G360" si="935">B359</f>
        <v>40</v>
      </c>
      <c r="C360" s="15" t="str">
        <f t="shared" si="935"/>
        <v>28.03.2024</v>
      </c>
      <c r="D360" s="16" t="str">
        <f t="shared" si="935"/>
        <v>SFG-FRBNRG-BOR-84X69X10</v>
      </c>
      <c r="E360" s="16" t="str">
        <f t="shared" si="935"/>
        <v>Restonic Hotel Motel Bonnell Regular Border 84X69X10</v>
      </c>
      <c r="F360" s="16" t="str">
        <f t="shared" si="935"/>
        <v>SFG-FRBNRG-BOR-84X69X10</v>
      </c>
      <c r="G360" s="16" t="str">
        <f t="shared" si="935"/>
        <v>Restonic Hotel Motel Bonnell Regular Border 84X69X10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8" t="s">
        <v>1479</v>
      </c>
      <c r="R360" s="38" t="s">
        <v>1480</v>
      </c>
      <c r="S360" s="38" t="s">
        <v>165</v>
      </c>
      <c r="T360" s="39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918"/>
        <v>84X69X10</v>
      </c>
      <c r="Y360" s="30" t="str">
        <f t="shared" si="919"/>
        <v>84</v>
      </c>
      <c r="Z360" s="30" t="str">
        <f t="shared" si="920"/>
        <v>69</v>
      </c>
      <c r="AA360" s="30" t="str">
        <f t="shared" si="921"/>
        <v>10</v>
      </c>
      <c r="AB360" s="19" t="str">
        <f t="shared" ref="AB360:AC360" si="936">AB359</f>
        <v>84</v>
      </c>
      <c r="AC360" s="19" t="str">
        <f t="shared" si="936"/>
        <v>69</v>
      </c>
      <c r="AF360" s="21">
        <f t="shared" si="926"/>
        <v>2</v>
      </c>
      <c r="AG360">
        <f>VLOOKUP(Q360,'Rm-feb-24'!B:P,15,0)</f>
        <v>4.6721000000000004</v>
      </c>
      <c r="AH360" s="19">
        <f t="shared" si="913"/>
        <v>9.3442000000000007</v>
      </c>
      <c r="AI360" s="42"/>
      <c r="AJ360" s="42"/>
      <c r="AK360" s="42"/>
      <c r="AL360" s="42"/>
      <c r="AM360" s="42"/>
      <c r="AN360" s="42"/>
      <c r="AO360" s="42"/>
      <c r="AP360" s="42"/>
      <c r="AQ360" s="42"/>
      <c r="AR360" s="44"/>
      <c r="AS360" s="40">
        <f t="shared" si="922"/>
        <v>205.95099999999999</v>
      </c>
      <c r="AT360" s="31">
        <f t="shared" si="923"/>
        <v>232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D11" sqref="D1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32" t="s">
        <v>2269</v>
      </c>
      <c r="K1" s="33" t="s">
        <v>2270</v>
      </c>
      <c r="L1" s="33" t="s">
        <v>2271</v>
      </c>
      <c r="M1" s="34" t="s">
        <v>34279</v>
      </c>
      <c r="N1" s="34" t="s">
        <v>31511</v>
      </c>
    </row>
    <row r="2" spans="1:14" ht="15" customHeight="1">
      <c r="A2" s="41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45">
        <v>1</v>
      </c>
      <c r="K2" s="46" t="s">
        <v>2291</v>
      </c>
      <c r="L2" s="46" t="s">
        <v>2292</v>
      </c>
      <c r="M2" s="47">
        <v>151.108</v>
      </c>
      <c r="N2" s="48">
        <v>170</v>
      </c>
    </row>
    <row r="3" spans="1:14" ht="15" customHeight="1">
      <c r="A3" s="41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45">
        <v>1</v>
      </c>
      <c r="K3" s="46" t="s">
        <v>2291</v>
      </c>
      <c r="L3" s="46" t="s">
        <v>2292</v>
      </c>
      <c r="M3" s="47">
        <v>157.946</v>
      </c>
      <c r="N3" s="48">
        <v>178</v>
      </c>
    </row>
    <row r="4" spans="1:14" ht="15" customHeight="1">
      <c r="A4" s="41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45">
        <v>1</v>
      </c>
      <c r="K4" s="46" t="s">
        <v>2291</v>
      </c>
      <c r="L4" s="46" t="s">
        <v>2292</v>
      </c>
      <c r="M4" s="47">
        <v>164.80699999999999</v>
      </c>
      <c r="N4" s="48">
        <v>186</v>
      </c>
    </row>
    <row r="5" spans="1:14" ht="15" customHeight="1">
      <c r="A5" s="41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45">
        <v>1</v>
      </c>
      <c r="K5" s="46" t="s">
        <v>2291</v>
      </c>
      <c r="L5" s="46" t="s">
        <v>2292</v>
      </c>
      <c r="M5" s="47">
        <v>171.66800000000001</v>
      </c>
      <c r="N5" s="48">
        <v>193</v>
      </c>
    </row>
    <row r="6" spans="1:14" ht="15" customHeight="1">
      <c r="A6" s="41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45">
        <v>1</v>
      </c>
      <c r="K6" s="46" t="s">
        <v>2291</v>
      </c>
      <c r="L6" s="46" t="s">
        <v>2292</v>
      </c>
      <c r="M6" s="47">
        <v>175.08799999999999</v>
      </c>
      <c r="N6" s="48">
        <v>197</v>
      </c>
    </row>
    <row r="7" spans="1:14" ht="15" customHeight="1">
      <c r="A7" s="41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45">
        <v>1</v>
      </c>
      <c r="K7" s="46" t="s">
        <v>2291</v>
      </c>
      <c r="L7" s="46" t="s">
        <v>2292</v>
      </c>
      <c r="M7" s="47">
        <v>178.529</v>
      </c>
      <c r="N7" s="48">
        <v>201</v>
      </c>
    </row>
    <row r="8" spans="1:14" ht="15" customHeight="1">
      <c r="A8" s="41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45">
        <v>1</v>
      </c>
      <c r="K8" s="46" t="s">
        <v>2291</v>
      </c>
      <c r="L8" s="46" t="s">
        <v>2292</v>
      </c>
      <c r="M8" s="47">
        <v>185.39</v>
      </c>
      <c r="N8" s="48">
        <v>209</v>
      </c>
    </row>
    <row r="9" spans="1:14" ht="15" customHeight="1">
      <c r="A9" s="41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45">
        <v>1</v>
      </c>
      <c r="K9" s="46" t="s">
        <v>2291</v>
      </c>
      <c r="L9" s="46" t="s">
        <v>2292</v>
      </c>
      <c r="M9" s="47">
        <v>192.22900000000001</v>
      </c>
      <c r="N9" s="48">
        <v>217</v>
      </c>
    </row>
    <row r="10" spans="1:14" ht="15" customHeight="1">
      <c r="A10" s="41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45">
        <v>1</v>
      </c>
      <c r="K10" s="46" t="s">
        <v>2291</v>
      </c>
      <c r="L10" s="46" t="s">
        <v>2292</v>
      </c>
      <c r="M10" s="47">
        <v>154.52699999999999</v>
      </c>
      <c r="N10" s="48">
        <v>174</v>
      </c>
    </row>
    <row r="11" spans="1:14" ht="15" customHeight="1">
      <c r="A11" s="41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45">
        <v>1</v>
      </c>
      <c r="K11" s="46" t="s">
        <v>2291</v>
      </c>
      <c r="L11" s="46" t="s">
        <v>2292</v>
      </c>
      <c r="M11" s="47">
        <v>161.38800000000001</v>
      </c>
      <c r="N11" s="48">
        <v>182</v>
      </c>
    </row>
    <row r="12" spans="1:14" ht="15" customHeight="1">
      <c r="A12" s="41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45">
        <v>1</v>
      </c>
      <c r="K12" s="46" t="s">
        <v>2291</v>
      </c>
      <c r="L12" s="46" t="s">
        <v>2292</v>
      </c>
      <c r="M12" s="47">
        <v>168.249</v>
      </c>
      <c r="N12" s="48">
        <v>190</v>
      </c>
    </row>
    <row r="13" spans="1:14" ht="15" customHeight="1">
      <c r="A13" s="41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45">
        <v>1</v>
      </c>
      <c r="K13" s="46" t="s">
        <v>2291</v>
      </c>
      <c r="L13" s="46" t="s">
        <v>2292</v>
      </c>
      <c r="M13" s="47">
        <v>175.08799999999999</v>
      </c>
      <c r="N13" s="48">
        <v>197</v>
      </c>
    </row>
    <row r="14" spans="1:14" ht="15" customHeight="1">
      <c r="A14" s="41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45">
        <v>1</v>
      </c>
      <c r="K14" s="46" t="s">
        <v>2291</v>
      </c>
      <c r="L14" s="46" t="s">
        <v>2292</v>
      </c>
      <c r="M14" s="47">
        <v>178.529</v>
      </c>
      <c r="N14" s="48">
        <v>201</v>
      </c>
    </row>
    <row r="15" spans="1:14" ht="15" customHeight="1">
      <c r="A15" s="41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45">
        <v>1</v>
      </c>
      <c r="K15" s="46" t="s">
        <v>2291</v>
      </c>
      <c r="L15" s="46" t="s">
        <v>2292</v>
      </c>
      <c r="M15" s="47">
        <v>181.94900000000001</v>
      </c>
      <c r="N15" s="48">
        <v>205</v>
      </c>
    </row>
    <row r="16" spans="1:14" ht="15" customHeight="1">
      <c r="A16" s="41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45">
        <v>1</v>
      </c>
      <c r="K16" s="46" t="s">
        <v>2291</v>
      </c>
      <c r="L16" s="46" t="s">
        <v>2292</v>
      </c>
      <c r="M16" s="47">
        <v>188.81</v>
      </c>
      <c r="N16" s="48">
        <v>213</v>
      </c>
    </row>
    <row r="17" spans="1:14" ht="15" customHeight="1">
      <c r="A17" s="41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45">
        <v>1</v>
      </c>
      <c r="K17" s="46" t="s">
        <v>2291</v>
      </c>
      <c r="L17" s="46" t="s">
        <v>2292</v>
      </c>
      <c r="M17" s="47">
        <v>195.67099999999999</v>
      </c>
      <c r="N17" s="48">
        <v>220</v>
      </c>
    </row>
    <row r="18" spans="1:14" ht="15" customHeight="1">
      <c r="A18" s="41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45">
        <v>1</v>
      </c>
      <c r="K18" s="46" t="s">
        <v>2291</v>
      </c>
      <c r="L18" s="46" t="s">
        <v>2292</v>
      </c>
      <c r="M18" s="47">
        <v>157.946</v>
      </c>
      <c r="N18" s="48">
        <v>178</v>
      </c>
    </row>
    <row r="19" spans="1:14" ht="15" customHeight="1">
      <c r="A19" s="41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45">
        <v>1</v>
      </c>
      <c r="K19" s="46" t="s">
        <v>2291</v>
      </c>
      <c r="L19" s="46" t="s">
        <v>2292</v>
      </c>
      <c r="M19" s="47">
        <v>164.80699999999999</v>
      </c>
      <c r="N19" s="48">
        <v>186</v>
      </c>
    </row>
    <row r="20" spans="1:14" ht="15" customHeight="1">
      <c r="A20" s="41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45">
        <v>1</v>
      </c>
      <c r="K20" s="46" t="s">
        <v>2291</v>
      </c>
      <c r="L20" s="46" t="s">
        <v>2292</v>
      </c>
      <c r="M20" s="47">
        <v>171.66800000000001</v>
      </c>
      <c r="N20" s="48">
        <v>193</v>
      </c>
    </row>
    <row r="21" spans="1:14" ht="15" customHeight="1">
      <c r="A21" s="41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45">
        <v>1</v>
      </c>
      <c r="K21" s="46" t="s">
        <v>2291</v>
      </c>
      <c r="L21" s="46" t="s">
        <v>2292</v>
      </c>
      <c r="M21" s="47">
        <v>178.529</v>
      </c>
      <c r="N21" s="48">
        <v>201</v>
      </c>
    </row>
    <row r="22" spans="1:14" ht="15" customHeight="1">
      <c r="A22" s="41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45">
        <v>1</v>
      </c>
      <c r="K22" s="46" t="s">
        <v>2291</v>
      </c>
      <c r="L22" s="46" t="s">
        <v>2292</v>
      </c>
      <c r="M22" s="47">
        <v>181.94900000000001</v>
      </c>
      <c r="N22" s="48">
        <v>205</v>
      </c>
    </row>
    <row r="23" spans="1:14" ht="15" customHeight="1">
      <c r="A23" s="41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45">
        <v>1</v>
      </c>
      <c r="K23" s="46" t="s">
        <v>2291</v>
      </c>
      <c r="L23" s="46" t="s">
        <v>2292</v>
      </c>
      <c r="M23" s="47">
        <v>185.39</v>
      </c>
      <c r="N23" s="48">
        <v>209</v>
      </c>
    </row>
    <row r="24" spans="1:14" ht="15" customHeight="1">
      <c r="A24" s="41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45">
        <v>1</v>
      </c>
      <c r="K24" s="46" t="s">
        <v>2291</v>
      </c>
      <c r="L24" s="46" t="s">
        <v>2292</v>
      </c>
      <c r="M24" s="47">
        <v>192.22900000000001</v>
      </c>
      <c r="N24" s="48">
        <v>217</v>
      </c>
    </row>
    <row r="25" spans="1:14" ht="15" customHeight="1">
      <c r="A25" s="41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45">
        <v>1</v>
      </c>
      <c r="K25" s="46" t="s">
        <v>2291</v>
      </c>
      <c r="L25" s="46" t="s">
        <v>2292</v>
      </c>
      <c r="M25" s="47">
        <v>199.09</v>
      </c>
      <c r="N25" s="48">
        <v>224</v>
      </c>
    </row>
    <row r="26" spans="1:14" ht="15" customHeight="1">
      <c r="A26" s="41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45">
        <v>1</v>
      </c>
      <c r="K26" s="46" t="s">
        <v>2291</v>
      </c>
      <c r="L26" s="46" t="s">
        <v>2292</v>
      </c>
      <c r="M26" s="47">
        <v>160.24100000000001</v>
      </c>
      <c r="N26" s="48">
        <v>181</v>
      </c>
    </row>
    <row r="27" spans="1:14" ht="15" customHeight="1">
      <c r="A27" s="41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45">
        <v>1</v>
      </c>
      <c r="K27" s="46" t="s">
        <v>2291</v>
      </c>
      <c r="L27" s="46" t="s">
        <v>2292</v>
      </c>
      <c r="M27" s="47">
        <v>167.102</v>
      </c>
      <c r="N27" s="48">
        <v>188</v>
      </c>
    </row>
    <row r="28" spans="1:14" ht="15" customHeight="1">
      <c r="A28" s="41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45">
        <v>1</v>
      </c>
      <c r="K28" s="46" t="s">
        <v>2291</v>
      </c>
      <c r="L28" s="46" t="s">
        <v>2292</v>
      </c>
      <c r="M28" s="47">
        <v>173.96299999999999</v>
      </c>
      <c r="N28" s="48">
        <v>196</v>
      </c>
    </row>
    <row r="29" spans="1:14" ht="15" customHeight="1">
      <c r="A29" s="41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45">
        <v>1</v>
      </c>
      <c r="K29" s="46" t="s">
        <v>2291</v>
      </c>
      <c r="L29" s="46" t="s">
        <v>2292</v>
      </c>
      <c r="M29" s="47">
        <v>180.80099999999999</v>
      </c>
      <c r="N29" s="48">
        <v>204</v>
      </c>
    </row>
    <row r="30" spans="1:14" ht="15" customHeight="1">
      <c r="A30" s="41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45">
        <v>1</v>
      </c>
      <c r="K30" s="46" t="s">
        <v>2291</v>
      </c>
      <c r="L30" s="46" t="s">
        <v>2292</v>
      </c>
      <c r="M30" s="47">
        <v>184.24299999999999</v>
      </c>
      <c r="N30" s="48">
        <v>208</v>
      </c>
    </row>
    <row r="31" spans="1:14" ht="15" customHeight="1">
      <c r="A31" s="41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45">
        <v>1</v>
      </c>
      <c r="K31" s="46" t="s">
        <v>2291</v>
      </c>
      <c r="L31" s="46" t="s">
        <v>2292</v>
      </c>
      <c r="M31" s="47">
        <v>187.66200000000001</v>
      </c>
      <c r="N31" s="48">
        <v>211</v>
      </c>
    </row>
    <row r="32" spans="1:14" ht="15" customHeight="1">
      <c r="A32" s="41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45">
        <v>1</v>
      </c>
      <c r="K32" s="46" t="s">
        <v>2291</v>
      </c>
      <c r="L32" s="46" t="s">
        <v>2292</v>
      </c>
      <c r="M32" s="47">
        <v>194.523</v>
      </c>
      <c r="N32" s="48">
        <v>219</v>
      </c>
    </row>
    <row r="33" spans="1:14" ht="15" customHeight="1">
      <c r="A33" s="41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45">
        <v>1</v>
      </c>
      <c r="K33" s="46" t="s">
        <v>2291</v>
      </c>
      <c r="L33" s="46" t="s">
        <v>2292</v>
      </c>
      <c r="M33" s="47">
        <v>201.38499999999999</v>
      </c>
      <c r="N33" s="48">
        <v>227</v>
      </c>
    </row>
    <row r="34" spans="1:14" ht="15" customHeight="1">
      <c r="A34" s="41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45">
        <v>1</v>
      </c>
      <c r="K34" s="46" t="s">
        <v>2291</v>
      </c>
      <c r="L34" s="46" t="s">
        <v>2292</v>
      </c>
      <c r="M34" s="47">
        <v>164.80699999999999</v>
      </c>
      <c r="N34" s="48">
        <v>186</v>
      </c>
    </row>
    <row r="35" spans="1:14" ht="15" customHeight="1">
      <c r="A35" s="41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45">
        <v>1</v>
      </c>
      <c r="K35" s="46" t="s">
        <v>2291</v>
      </c>
      <c r="L35" s="46" t="s">
        <v>2292</v>
      </c>
      <c r="M35" s="47">
        <v>171.66800000000001</v>
      </c>
      <c r="N35" s="48">
        <v>193</v>
      </c>
    </row>
    <row r="36" spans="1:14" ht="15" customHeight="1">
      <c r="A36" s="41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45">
        <v>1</v>
      </c>
      <c r="K36" s="46" t="s">
        <v>2291</v>
      </c>
      <c r="L36" s="46" t="s">
        <v>2292</v>
      </c>
      <c r="M36" s="47">
        <v>178.529</v>
      </c>
      <c r="N36" s="48">
        <v>201</v>
      </c>
    </row>
    <row r="37" spans="1:14" ht="15" customHeight="1">
      <c r="A37" s="41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45">
        <v>1</v>
      </c>
      <c r="K37" s="46" t="s">
        <v>2291</v>
      </c>
      <c r="L37" s="46" t="s">
        <v>2292</v>
      </c>
      <c r="M37" s="47">
        <v>185.39</v>
      </c>
      <c r="N37" s="48">
        <v>209</v>
      </c>
    </row>
    <row r="38" spans="1:14" ht="15" customHeight="1">
      <c r="A38" s="41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45">
        <v>1</v>
      </c>
      <c r="K38" s="46" t="s">
        <v>2291</v>
      </c>
      <c r="L38" s="46" t="s">
        <v>2292</v>
      </c>
      <c r="M38" s="47">
        <v>188.81</v>
      </c>
      <c r="N38" s="48">
        <v>213</v>
      </c>
    </row>
    <row r="39" spans="1:14" ht="15" customHeight="1">
      <c r="A39" s="41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45">
        <v>1</v>
      </c>
      <c r="K39" s="46" t="s">
        <v>2291</v>
      </c>
      <c r="L39" s="46" t="s">
        <v>2292</v>
      </c>
      <c r="M39" s="47">
        <v>192.22900000000001</v>
      </c>
      <c r="N39" s="48">
        <v>217</v>
      </c>
    </row>
    <row r="40" spans="1:14" ht="15" customHeight="1">
      <c r="A40" s="41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45">
        <v>1</v>
      </c>
      <c r="K40" s="46" t="s">
        <v>2291</v>
      </c>
      <c r="L40" s="46" t="s">
        <v>2292</v>
      </c>
      <c r="M40" s="47">
        <v>199.09</v>
      </c>
      <c r="N40" s="48">
        <v>224</v>
      </c>
    </row>
    <row r="41" spans="1:14" ht="15" customHeight="1">
      <c r="A41" s="41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45">
        <v>1</v>
      </c>
      <c r="K41" s="46" t="s">
        <v>2291</v>
      </c>
      <c r="L41" s="46" t="s">
        <v>2292</v>
      </c>
      <c r="M41" s="47">
        <v>205.95099999999999</v>
      </c>
      <c r="N41" s="48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A300" workbookViewId="0">
      <selection activeCell="E321" sqref="E32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41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8" t="s">
        <v>1659</v>
      </c>
      <c r="R2" s="38" t="s">
        <v>1660</v>
      </c>
      <c r="S2" s="38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41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8" t="s">
        <v>698</v>
      </c>
      <c r="R3" s="38" t="s">
        <v>699</v>
      </c>
      <c r="S3" s="38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41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8" t="s">
        <v>18717</v>
      </c>
      <c r="R4" s="38" t="s">
        <v>34278</v>
      </c>
      <c r="S4" s="38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41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8" t="s">
        <v>1964</v>
      </c>
      <c r="R5" s="38" t="s">
        <v>1965</v>
      </c>
      <c r="S5" s="38" t="s">
        <v>25</v>
      </c>
      <c r="T5" s="39">
        <v>1</v>
      </c>
      <c r="U5" s="16" t="s">
        <v>2294</v>
      </c>
      <c r="V5" s="16" t="s">
        <v>2276</v>
      </c>
      <c r="W5" s="16" t="s">
        <v>2295</v>
      </c>
    </row>
    <row r="6" spans="1:23">
      <c r="A6" s="41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8" t="s">
        <v>459</v>
      </c>
      <c r="R6" s="38" t="s">
        <v>460</v>
      </c>
      <c r="S6" s="38" t="s">
        <v>25</v>
      </c>
      <c r="T6" s="39">
        <v>1</v>
      </c>
      <c r="U6" s="16" t="s">
        <v>2294</v>
      </c>
      <c r="V6" s="16" t="s">
        <v>2276</v>
      </c>
      <c r="W6" s="16" t="s">
        <v>2295</v>
      </c>
    </row>
    <row r="7" spans="1:23">
      <c r="A7" s="41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8" t="s">
        <v>2232</v>
      </c>
      <c r="R7" s="38" t="s">
        <v>2233</v>
      </c>
      <c r="S7" s="38" t="s">
        <v>25</v>
      </c>
      <c r="T7" s="39">
        <v>1</v>
      </c>
      <c r="U7" s="16" t="s">
        <v>2294</v>
      </c>
      <c r="V7" s="16" t="s">
        <v>2276</v>
      </c>
      <c r="W7" s="16" t="s">
        <v>2295</v>
      </c>
    </row>
    <row r="8" spans="1:23">
      <c r="A8" s="41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8" t="s">
        <v>18738</v>
      </c>
      <c r="R8" s="38" t="s">
        <v>34277</v>
      </c>
      <c r="S8" s="38" t="s">
        <v>192</v>
      </c>
      <c r="T8" s="39">
        <v>1.1599999999999999</v>
      </c>
      <c r="U8" s="16" t="s">
        <v>2292</v>
      </c>
      <c r="V8" s="16" t="s">
        <v>2276</v>
      </c>
      <c r="W8" s="16" t="s">
        <v>2295</v>
      </c>
    </row>
    <row r="9" spans="1:23">
      <c r="A9" s="41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8" t="s">
        <v>1479</v>
      </c>
      <c r="R9" s="38" t="s">
        <v>1480</v>
      </c>
      <c r="S9" s="38" t="s">
        <v>165</v>
      </c>
      <c r="T9" s="39">
        <v>2</v>
      </c>
      <c r="U9" s="16" t="s">
        <v>2294</v>
      </c>
      <c r="V9" s="16" t="s">
        <v>2276</v>
      </c>
      <c r="W9" s="16" t="s">
        <v>2295</v>
      </c>
    </row>
    <row r="10" spans="1:23">
      <c r="A10" s="41">
        <v>9</v>
      </c>
      <c r="B10" s="15">
        <v>2</v>
      </c>
      <c r="C10" s="15" t="s">
        <v>34276</v>
      </c>
      <c r="D10" s="16" t="s">
        <v>34282</v>
      </c>
      <c r="E10" s="16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8" t="s">
        <v>1659</v>
      </c>
      <c r="R10" s="38" t="s">
        <v>1660</v>
      </c>
      <c r="S10" s="38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41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8" t="s">
        <v>698</v>
      </c>
      <c r="R11" s="38" t="s">
        <v>699</v>
      </c>
      <c r="S11" s="38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41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8" t="s">
        <v>18717</v>
      </c>
      <c r="R12" s="38" t="s">
        <v>34278</v>
      </c>
      <c r="S12" s="38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41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8" t="s">
        <v>1964</v>
      </c>
      <c r="R13" s="38" t="s">
        <v>1965</v>
      </c>
      <c r="S13" s="38" t="s">
        <v>25</v>
      </c>
      <c r="T13" s="39">
        <v>1</v>
      </c>
      <c r="U13" s="16" t="s">
        <v>2294</v>
      </c>
      <c r="V13" s="16" t="s">
        <v>2276</v>
      </c>
      <c r="W13" s="16" t="s">
        <v>2295</v>
      </c>
    </row>
    <row r="14" spans="1:23">
      <c r="A14" s="41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8" t="s">
        <v>459</v>
      </c>
      <c r="R14" s="38" t="s">
        <v>460</v>
      </c>
      <c r="S14" s="38" t="s">
        <v>25</v>
      </c>
      <c r="T14" s="39">
        <v>1</v>
      </c>
      <c r="U14" s="16" t="s">
        <v>2294</v>
      </c>
      <c r="V14" s="16" t="s">
        <v>2276</v>
      </c>
      <c r="W14" s="16" t="s">
        <v>2295</v>
      </c>
    </row>
    <row r="15" spans="1:23">
      <c r="A15" s="41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8" t="s">
        <v>2232</v>
      </c>
      <c r="R15" s="38" t="s">
        <v>2233</v>
      </c>
      <c r="S15" s="38" t="s">
        <v>25</v>
      </c>
      <c r="T15" s="39">
        <v>1</v>
      </c>
      <c r="U15" s="16" t="s">
        <v>2294</v>
      </c>
      <c r="V15" s="16" t="s">
        <v>2276</v>
      </c>
      <c r="W15" s="16" t="s">
        <v>2295</v>
      </c>
    </row>
    <row r="16" spans="1:23">
      <c r="A16" s="41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8" t="s">
        <v>18738</v>
      </c>
      <c r="R16" s="38" t="s">
        <v>34277</v>
      </c>
      <c r="S16" s="38" t="s">
        <v>192</v>
      </c>
      <c r="T16" s="39">
        <v>1.1599999999999999</v>
      </c>
      <c r="U16" s="16" t="s">
        <v>2292</v>
      </c>
      <c r="V16" s="16" t="s">
        <v>2276</v>
      </c>
      <c r="W16" s="16" t="s">
        <v>2295</v>
      </c>
    </row>
    <row r="17" spans="1:23">
      <c r="A17" s="41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8" t="s">
        <v>1479</v>
      </c>
      <c r="R17" s="38" t="s">
        <v>1480</v>
      </c>
      <c r="S17" s="38" t="s">
        <v>165</v>
      </c>
      <c r="T17" s="39">
        <v>2</v>
      </c>
      <c r="U17" s="16" t="s">
        <v>2294</v>
      </c>
      <c r="V17" s="16" t="s">
        <v>2276</v>
      </c>
      <c r="W17" s="16" t="s">
        <v>2295</v>
      </c>
    </row>
    <row r="18" spans="1:23">
      <c r="A18" s="41">
        <v>17</v>
      </c>
      <c r="B18" s="15">
        <v>3</v>
      </c>
      <c r="C18" s="15" t="s">
        <v>34276</v>
      </c>
      <c r="D18" s="16" t="s">
        <v>34284</v>
      </c>
      <c r="E18" s="16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8" t="s">
        <v>1659</v>
      </c>
      <c r="R18" s="38" t="s">
        <v>1660</v>
      </c>
      <c r="S18" s="38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41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8" t="s">
        <v>698</v>
      </c>
      <c r="R19" s="38" t="s">
        <v>699</v>
      </c>
      <c r="S19" s="38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41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8" t="s">
        <v>18717</v>
      </c>
      <c r="R20" s="38" t="s">
        <v>34278</v>
      </c>
      <c r="S20" s="38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41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8" t="s">
        <v>1964</v>
      </c>
      <c r="R21" s="38" t="s">
        <v>1965</v>
      </c>
      <c r="S21" s="38" t="s">
        <v>25</v>
      </c>
      <c r="T21" s="39">
        <v>1</v>
      </c>
      <c r="U21" s="16" t="s">
        <v>2294</v>
      </c>
      <c r="V21" s="16" t="s">
        <v>2276</v>
      </c>
      <c r="W21" s="16" t="s">
        <v>2295</v>
      </c>
    </row>
    <row r="22" spans="1:23">
      <c r="A22" s="41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8" t="s">
        <v>459</v>
      </c>
      <c r="R22" s="38" t="s">
        <v>460</v>
      </c>
      <c r="S22" s="38" t="s">
        <v>25</v>
      </c>
      <c r="T22" s="39">
        <v>1</v>
      </c>
      <c r="U22" s="16" t="s">
        <v>2294</v>
      </c>
      <c r="V22" s="16" t="s">
        <v>2276</v>
      </c>
      <c r="W22" s="16" t="s">
        <v>2295</v>
      </c>
    </row>
    <row r="23" spans="1:23">
      <c r="A23" s="41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8" t="s">
        <v>2232</v>
      </c>
      <c r="R23" s="38" t="s">
        <v>2233</v>
      </c>
      <c r="S23" s="38" t="s">
        <v>25</v>
      </c>
      <c r="T23" s="39">
        <v>1</v>
      </c>
      <c r="U23" s="16" t="s">
        <v>2294</v>
      </c>
      <c r="V23" s="16" t="s">
        <v>2276</v>
      </c>
      <c r="W23" s="16" t="s">
        <v>2295</v>
      </c>
    </row>
    <row r="24" spans="1:23">
      <c r="A24" s="41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8" t="s">
        <v>18738</v>
      </c>
      <c r="R24" s="38" t="s">
        <v>34277</v>
      </c>
      <c r="S24" s="38" t="s">
        <v>192</v>
      </c>
      <c r="T24" s="39">
        <v>1.1599999999999999</v>
      </c>
      <c r="U24" s="16" t="s">
        <v>2292</v>
      </c>
      <c r="V24" s="16" t="s">
        <v>2276</v>
      </c>
      <c r="W24" s="16" t="s">
        <v>2295</v>
      </c>
    </row>
    <row r="25" spans="1:23">
      <c r="A25" s="41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8" t="s">
        <v>1479</v>
      </c>
      <c r="R25" s="38" t="s">
        <v>1480</v>
      </c>
      <c r="S25" s="38" t="s">
        <v>165</v>
      </c>
      <c r="T25" s="39">
        <v>2</v>
      </c>
      <c r="U25" s="16" t="s">
        <v>2294</v>
      </c>
      <c r="V25" s="16" t="s">
        <v>2276</v>
      </c>
      <c r="W25" s="16" t="s">
        <v>2295</v>
      </c>
    </row>
    <row r="26" spans="1:23">
      <c r="A26" s="41">
        <v>25</v>
      </c>
      <c r="B26" s="15">
        <v>4</v>
      </c>
      <c r="C26" s="15" t="s">
        <v>34276</v>
      </c>
      <c r="D26" s="16" t="s">
        <v>34286</v>
      </c>
      <c r="E26" s="16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8" t="s">
        <v>1659</v>
      </c>
      <c r="R26" s="38" t="s">
        <v>1660</v>
      </c>
      <c r="S26" s="38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41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8" t="s">
        <v>698</v>
      </c>
      <c r="R27" s="38" t="s">
        <v>699</v>
      </c>
      <c r="S27" s="38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41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8" t="s">
        <v>18717</v>
      </c>
      <c r="R28" s="38" t="s">
        <v>34278</v>
      </c>
      <c r="S28" s="38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41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8" t="s">
        <v>1964</v>
      </c>
      <c r="R29" s="38" t="s">
        <v>1965</v>
      </c>
      <c r="S29" s="38" t="s">
        <v>25</v>
      </c>
      <c r="T29" s="39">
        <v>1</v>
      </c>
      <c r="U29" s="16" t="s">
        <v>2294</v>
      </c>
      <c r="V29" s="16" t="s">
        <v>2276</v>
      </c>
      <c r="W29" s="16" t="s">
        <v>2295</v>
      </c>
    </row>
    <row r="30" spans="1:23">
      <c r="A30" s="41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8" t="s">
        <v>459</v>
      </c>
      <c r="R30" s="38" t="s">
        <v>460</v>
      </c>
      <c r="S30" s="38" t="s">
        <v>25</v>
      </c>
      <c r="T30" s="39">
        <v>1</v>
      </c>
      <c r="U30" s="16" t="s">
        <v>2294</v>
      </c>
      <c r="V30" s="16" t="s">
        <v>2276</v>
      </c>
      <c r="W30" s="16" t="s">
        <v>2295</v>
      </c>
    </row>
    <row r="31" spans="1:23">
      <c r="A31" s="41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8" t="s">
        <v>2232</v>
      </c>
      <c r="R31" s="38" t="s">
        <v>2233</v>
      </c>
      <c r="S31" s="38" t="s">
        <v>25</v>
      </c>
      <c r="T31" s="39">
        <v>1</v>
      </c>
      <c r="U31" s="16" t="s">
        <v>2294</v>
      </c>
      <c r="V31" s="16" t="s">
        <v>2276</v>
      </c>
      <c r="W31" s="16" t="s">
        <v>2295</v>
      </c>
    </row>
    <row r="32" spans="1:23">
      <c r="A32" s="41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8" t="s">
        <v>18738</v>
      </c>
      <c r="R32" s="38" t="s">
        <v>34277</v>
      </c>
      <c r="S32" s="38" t="s">
        <v>192</v>
      </c>
      <c r="T32" s="39">
        <v>1.1599999999999999</v>
      </c>
      <c r="U32" s="16" t="s">
        <v>2292</v>
      </c>
      <c r="V32" s="16" t="s">
        <v>2276</v>
      </c>
      <c r="W32" s="16" t="s">
        <v>2295</v>
      </c>
    </row>
    <row r="33" spans="1:23">
      <c r="A33" s="41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8" t="s">
        <v>1479</v>
      </c>
      <c r="R33" s="38" t="s">
        <v>1480</v>
      </c>
      <c r="S33" s="38" t="s">
        <v>165</v>
      </c>
      <c r="T33" s="39">
        <v>2</v>
      </c>
      <c r="U33" s="16" t="s">
        <v>2294</v>
      </c>
      <c r="V33" s="16" t="s">
        <v>2276</v>
      </c>
      <c r="W33" s="16" t="s">
        <v>2295</v>
      </c>
    </row>
    <row r="34" spans="1:23">
      <c r="A34" s="41">
        <v>33</v>
      </c>
      <c r="B34" s="15">
        <v>5</v>
      </c>
      <c r="C34" s="15" t="s">
        <v>34276</v>
      </c>
      <c r="D34" s="16" t="s">
        <v>34288</v>
      </c>
      <c r="E34" s="16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8" t="s">
        <v>1659</v>
      </c>
      <c r="R34" s="38" t="s">
        <v>1660</v>
      </c>
      <c r="S34" s="38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41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8" t="s">
        <v>698</v>
      </c>
      <c r="R35" s="38" t="s">
        <v>699</v>
      </c>
      <c r="S35" s="38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41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8" t="s">
        <v>18717</v>
      </c>
      <c r="R36" s="38" t="s">
        <v>34278</v>
      </c>
      <c r="S36" s="38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41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8" t="s">
        <v>1964</v>
      </c>
      <c r="R37" s="38" t="s">
        <v>1965</v>
      </c>
      <c r="S37" s="38" t="s">
        <v>25</v>
      </c>
      <c r="T37" s="39">
        <v>1</v>
      </c>
      <c r="U37" s="16" t="s">
        <v>2294</v>
      </c>
      <c r="V37" s="16" t="s">
        <v>2276</v>
      </c>
      <c r="W37" s="16" t="s">
        <v>2295</v>
      </c>
    </row>
    <row r="38" spans="1:23">
      <c r="A38" s="41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8" t="s">
        <v>459</v>
      </c>
      <c r="R38" s="38" t="s">
        <v>460</v>
      </c>
      <c r="S38" s="38" t="s">
        <v>25</v>
      </c>
      <c r="T38" s="39">
        <v>1</v>
      </c>
      <c r="U38" s="16" t="s">
        <v>2294</v>
      </c>
      <c r="V38" s="16" t="s">
        <v>2276</v>
      </c>
      <c r="W38" s="16" t="s">
        <v>2295</v>
      </c>
    </row>
    <row r="39" spans="1:23">
      <c r="A39" s="41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8" t="s">
        <v>2232</v>
      </c>
      <c r="R39" s="38" t="s">
        <v>2233</v>
      </c>
      <c r="S39" s="38" t="s">
        <v>25</v>
      </c>
      <c r="T39" s="39">
        <v>1</v>
      </c>
      <c r="U39" s="16" t="s">
        <v>2294</v>
      </c>
      <c r="V39" s="16" t="s">
        <v>2276</v>
      </c>
      <c r="W39" s="16" t="s">
        <v>2295</v>
      </c>
    </row>
    <row r="40" spans="1:23">
      <c r="A40" s="41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8" t="s">
        <v>18738</v>
      </c>
      <c r="R40" s="38" t="s">
        <v>34277</v>
      </c>
      <c r="S40" s="38" t="s">
        <v>192</v>
      </c>
      <c r="T40" s="39">
        <v>1.1599999999999999</v>
      </c>
      <c r="U40" s="16" t="s">
        <v>2292</v>
      </c>
      <c r="V40" s="16" t="s">
        <v>2276</v>
      </c>
      <c r="W40" s="16" t="s">
        <v>2295</v>
      </c>
    </row>
    <row r="41" spans="1:23">
      <c r="A41" s="41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8" t="s">
        <v>1479</v>
      </c>
      <c r="R41" s="38" t="s">
        <v>1480</v>
      </c>
      <c r="S41" s="38" t="s">
        <v>165</v>
      </c>
      <c r="T41" s="39">
        <v>2</v>
      </c>
      <c r="U41" s="16" t="s">
        <v>2294</v>
      </c>
      <c r="V41" s="16" t="s">
        <v>2276</v>
      </c>
      <c r="W41" s="16" t="s">
        <v>2295</v>
      </c>
    </row>
    <row r="42" spans="1:23">
      <c r="A42" s="41">
        <v>41</v>
      </c>
      <c r="B42" s="15">
        <v>6</v>
      </c>
      <c r="C42" s="15" t="s">
        <v>34276</v>
      </c>
      <c r="D42" s="16" t="s">
        <v>34290</v>
      </c>
      <c r="E42" s="16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8" t="s">
        <v>1659</v>
      </c>
      <c r="R42" s="38" t="s">
        <v>1660</v>
      </c>
      <c r="S42" s="38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41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8" t="s">
        <v>698</v>
      </c>
      <c r="R43" s="38" t="s">
        <v>699</v>
      </c>
      <c r="S43" s="38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41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8" t="s">
        <v>18717</v>
      </c>
      <c r="R44" s="38" t="s">
        <v>34278</v>
      </c>
      <c r="S44" s="38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41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8" t="s">
        <v>1964</v>
      </c>
      <c r="R45" s="38" t="s">
        <v>1965</v>
      </c>
      <c r="S45" s="38" t="s">
        <v>25</v>
      </c>
      <c r="T45" s="39">
        <v>1</v>
      </c>
      <c r="U45" s="16" t="s">
        <v>2294</v>
      </c>
      <c r="V45" s="16" t="s">
        <v>2276</v>
      </c>
      <c r="W45" s="16" t="s">
        <v>2295</v>
      </c>
    </row>
    <row r="46" spans="1:23">
      <c r="A46" s="41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8" t="s">
        <v>459</v>
      </c>
      <c r="R46" s="38" t="s">
        <v>460</v>
      </c>
      <c r="S46" s="38" t="s">
        <v>25</v>
      </c>
      <c r="T46" s="39">
        <v>1</v>
      </c>
      <c r="U46" s="16" t="s">
        <v>2294</v>
      </c>
      <c r="V46" s="16" t="s">
        <v>2276</v>
      </c>
      <c r="W46" s="16" t="s">
        <v>2295</v>
      </c>
    </row>
    <row r="47" spans="1:23">
      <c r="A47" s="41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8" t="s">
        <v>2232</v>
      </c>
      <c r="R47" s="38" t="s">
        <v>2233</v>
      </c>
      <c r="S47" s="38" t="s">
        <v>25</v>
      </c>
      <c r="T47" s="39">
        <v>1</v>
      </c>
      <c r="U47" s="16" t="s">
        <v>2294</v>
      </c>
      <c r="V47" s="16" t="s">
        <v>2276</v>
      </c>
      <c r="W47" s="16" t="s">
        <v>2295</v>
      </c>
    </row>
    <row r="48" spans="1:23">
      <c r="A48" s="41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8" t="s">
        <v>18738</v>
      </c>
      <c r="R48" s="38" t="s">
        <v>34277</v>
      </c>
      <c r="S48" s="38" t="s">
        <v>192</v>
      </c>
      <c r="T48" s="39">
        <v>1.1599999999999999</v>
      </c>
      <c r="U48" s="16" t="s">
        <v>2292</v>
      </c>
      <c r="V48" s="16" t="s">
        <v>2276</v>
      </c>
      <c r="W48" s="16" t="s">
        <v>2295</v>
      </c>
    </row>
    <row r="49" spans="1:23">
      <c r="A49" s="41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8" t="s">
        <v>1479</v>
      </c>
      <c r="R49" s="38" t="s">
        <v>1480</v>
      </c>
      <c r="S49" s="38" t="s">
        <v>165</v>
      </c>
      <c r="T49" s="39">
        <v>2</v>
      </c>
      <c r="U49" s="16" t="s">
        <v>2294</v>
      </c>
      <c r="V49" s="16" t="s">
        <v>2276</v>
      </c>
      <c r="W49" s="16" t="s">
        <v>2295</v>
      </c>
    </row>
    <row r="50" spans="1:23">
      <c r="A50" s="41">
        <v>49</v>
      </c>
      <c r="B50" s="15">
        <v>7</v>
      </c>
      <c r="C50" s="15" t="s">
        <v>34276</v>
      </c>
      <c r="D50" s="16" t="s">
        <v>34292</v>
      </c>
      <c r="E50" s="16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8" t="s">
        <v>1659</v>
      </c>
      <c r="R50" s="38" t="s">
        <v>1660</v>
      </c>
      <c r="S50" s="38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41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8" t="s">
        <v>698</v>
      </c>
      <c r="R51" s="38" t="s">
        <v>699</v>
      </c>
      <c r="S51" s="38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41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8" t="s">
        <v>18717</v>
      </c>
      <c r="R52" s="38" t="s">
        <v>34278</v>
      </c>
      <c r="S52" s="38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41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8" t="s">
        <v>1964</v>
      </c>
      <c r="R53" s="38" t="s">
        <v>1965</v>
      </c>
      <c r="S53" s="38" t="s">
        <v>25</v>
      </c>
      <c r="T53" s="39">
        <v>1</v>
      </c>
      <c r="U53" s="16" t="s">
        <v>2294</v>
      </c>
      <c r="V53" s="16" t="s">
        <v>2276</v>
      </c>
      <c r="W53" s="16" t="s">
        <v>2295</v>
      </c>
    </row>
    <row r="54" spans="1:23">
      <c r="A54" s="41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8" t="s">
        <v>459</v>
      </c>
      <c r="R54" s="38" t="s">
        <v>460</v>
      </c>
      <c r="S54" s="38" t="s">
        <v>25</v>
      </c>
      <c r="T54" s="39">
        <v>1</v>
      </c>
      <c r="U54" s="16" t="s">
        <v>2294</v>
      </c>
      <c r="V54" s="16" t="s">
        <v>2276</v>
      </c>
      <c r="W54" s="16" t="s">
        <v>2295</v>
      </c>
    </row>
    <row r="55" spans="1:23">
      <c r="A55" s="41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8" t="s">
        <v>2232</v>
      </c>
      <c r="R55" s="38" t="s">
        <v>2233</v>
      </c>
      <c r="S55" s="38" t="s">
        <v>25</v>
      </c>
      <c r="T55" s="39">
        <v>1</v>
      </c>
      <c r="U55" s="16" t="s">
        <v>2294</v>
      </c>
      <c r="V55" s="16" t="s">
        <v>2276</v>
      </c>
      <c r="W55" s="16" t="s">
        <v>2295</v>
      </c>
    </row>
    <row r="56" spans="1:23">
      <c r="A56" s="41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8" t="s">
        <v>18738</v>
      </c>
      <c r="R56" s="38" t="s">
        <v>34277</v>
      </c>
      <c r="S56" s="38" t="s">
        <v>192</v>
      </c>
      <c r="T56" s="39">
        <v>1.1599999999999999</v>
      </c>
      <c r="U56" s="16" t="s">
        <v>2292</v>
      </c>
      <c r="V56" s="16" t="s">
        <v>2276</v>
      </c>
      <c r="W56" s="16" t="s">
        <v>2295</v>
      </c>
    </row>
    <row r="57" spans="1:23">
      <c r="A57" s="41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8" t="s">
        <v>1479</v>
      </c>
      <c r="R57" s="38" t="s">
        <v>1480</v>
      </c>
      <c r="S57" s="38" t="s">
        <v>165</v>
      </c>
      <c r="T57" s="39">
        <v>2</v>
      </c>
      <c r="U57" s="16" t="s">
        <v>2294</v>
      </c>
      <c r="V57" s="16" t="s">
        <v>2276</v>
      </c>
      <c r="W57" s="16" t="s">
        <v>2295</v>
      </c>
    </row>
    <row r="58" spans="1:23">
      <c r="A58" s="41">
        <v>57</v>
      </c>
      <c r="B58" s="15">
        <v>8</v>
      </c>
      <c r="C58" s="15" t="s">
        <v>34276</v>
      </c>
      <c r="D58" s="16" t="s">
        <v>34294</v>
      </c>
      <c r="E58" s="16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8" t="s">
        <v>1659</v>
      </c>
      <c r="R58" s="38" t="s">
        <v>1660</v>
      </c>
      <c r="S58" s="38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41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8" t="s">
        <v>698</v>
      </c>
      <c r="R59" s="38" t="s">
        <v>699</v>
      </c>
      <c r="S59" s="38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41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8" t="s">
        <v>18717</v>
      </c>
      <c r="R60" s="38" t="s">
        <v>34278</v>
      </c>
      <c r="S60" s="38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41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8" t="s">
        <v>1964</v>
      </c>
      <c r="R61" s="38" t="s">
        <v>1965</v>
      </c>
      <c r="S61" s="38" t="s">
        <v>25</v>
      </c>
      <c r="T61" s="39">
        <v>1</v>
      </c>
      <c r="U61" s="16" t="s">
        <v>2294</v>
      </c>
      <c r="V61" s="16" t="s">
        <v>2276</v>
      </c>
      <c r="W61" s="16" t="s">
        <v>2295</v>
      </c>
    </row>
    <row r="62" spans="1:23">
      <c r="A62" s="41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8" t="s">
        <v>459</v>
      </c>
      <c r="R62" s="38" t="s">
        <v>460</v>
      </c>
      <c r="S62" s="38" t="s">
        <v>25</v>
      </c>
      <c r="T62" s="39">
        <v>1</v>
      </c>
      <c r="U62" s="16" t="s">
        <v>2294</v>
      </c>
      <c r="V62" s="16" t="s">
        <v>2276</v>
      </c>
      <c r="W62" s="16" t="s">
        <v>2295</v>
      </c>
    </row>
    <row r="63" spans="1:23">
      <c r="A63" s="41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8" t="s">
        <v>2232</v>
      </c>
      <c r="R63" s="38" t="s">
        <v>2233</v>
      </c>
      <c r="S63" s="38" t="s">
        <v>25</v>
      </c>
      <c r="T63" s="39">
        <v>1</v>
      </c>
      <c r="U63" s="16" t="s">
        <v>2294</v>
      </c>
      <c r="V63" s="16" t="s">
        <v>2276</v>
      </c>
      <c r="W63" s="16" t="s">
        <v>2295</v>
      </c>
    </row>
    <row r="64" spans="1:23">
      <c r="A64" s="41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8" t="s">
        <v>18738</v>
      </c>
      <c r="R64" s="38" t="s">
        <v>34277</v>
      </c>
      <c r="S64" s="38" t="s">
        <v>192</v>
      </c>
      <c r="T64" s="39">
        <v>1.1599999999999999</v>
      </c>
      <c r="U64" s="16" t="s">
        <v>2292</v>
      </c>
      <c r="V64" s="16" t="s">
        <v>2276</v>
      </c>
      <c r="W64" s="16" t="s">
        <v>2295</v>
      </c>
    </row>
    <row r="65" spans="1:23">
      <c r="A65" s="41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8" t="s">
        <v>1479</v>
      </c>
      <c r="R65" s="38" t="s">
        <v>1480</v>
      </c>
      <c r="S65" s="38" t="s">
        <v>165</v>
      </c>
      <c r="T65" s="39">
        <v>2</v>
      </c>
      <c r="U65" s="16" t="s">
        <v>2294</v>
      </c>
      <c r="V65" s="16" t="s">
        <v>2276</v>
      </c>
      <c r="W65" s="16" t="s">
        <v>2295</v>
      </c>
    </row>
    <row r="66" spans="1:23">
      <c r="A66" s="41">
        <v>65</v>
      </c>
      <c r="B66" s="15">
        <v>9</v>
      </c>
      <c r="C66" s="15" t="s">
        <v>34276</v>
      </c>
      <c r="D66" s="16" t="s">
        <v>34296</v>
      </c>
      <c r="E66" s="16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8" t="s">
        <v>1659</v>
      </c>
      <c r="R66" s="38" t="s">
        <v>1660</v>
      </c>
      <c r="S66" s="38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41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8" t="s">
        <v>698</v>
      </c>
      <c r="R67" s="38" t="s">
        <v>699</v>
      </c>
      <c r="S67" s="38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41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8" t="s">
        <v>18717</v>
      </c>
      <c r="R68" s="38" t="s">
        <v>34278</v>
      </c>
      <c r="S68" s="38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41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8" t="s">
        <v>1964</v>
      </c>
      <c r="R69" s="38" t="s">
        <v>1965</v>
      </c>
      <c r="S69" s="38" t="s">
        <v>25</v>
      </c>
      <c r="T69" s="39">
        <v>1</v>
      </c>
      <c r="U69" s="16" t="s">
        <v>2294</v>
      </c>
      <c r="V69" s="16" t="s">
        <v>2276</v>
      </c>
      <c r="W69" s="16" t="s">
        <v>2295</v>
      </c>
    </row>
    <row r="70" spans="1:23">
      <c r="A70" s="41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8" t="s">
        <v>459</v>
      </c>
      <c r="R70" s="38" t="s">
        <v>460</v>
      </c>
      <c r="S70" s="38" t="s">
        <v>25</v>
      </c>
      <c r="T70" s="39">
        <v>1</v>
      </c>
      <c r="U70" s="16" t="s">
        <v>2294</v>
      </c>
      <c r="V70" s="16" t="s">
        <v>2276</v>
      </c>
      <c r="W70" s="16" t="s">
        <v>2295</v>
      </c>
    </row>
    <row r="71" spans="1:23">
      <c r="A71" s="41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8" t="s">
        <v>2232</v>
      </c>
      <c r="R71" s="38" t="s">
        <v>2233</v>
      </c>
      <c r="S71" s="38" t="s">
        <v>25</v>
      </c>
      <c r="T71" s="39">
        <v>1</v>
      </c>
      <c r="U71" s="16" t="s">
        <v>2294</v>
      </c>
      <c r="V71" s="16" t="s">
        <v>2276</v>
      </c>
      <c r="W71" s="16" t="s">
        <v>2295</v>
      </c>
    </row>
    <row r="72" spans="1:23">
      <c r="A72" s="41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8" t="s">
        <v>18738</v>
      </c>
      <c r="R72" s="38" t="s">
        <v>34277</v>
      </c>
      <c r="S72" s="38" t="s">
        <v>192</v>
      </c>
      <c r="T72" s="39">
        <v>1.1599999999999999</v>
      </c>
      <c r="U72" s="16" t="s">
        <v>2292</v>
      </c>
      <c r="V72" s="16" t="s">
        <v>2276</v>
      </c>
      <c r="W72" s="16" t="s">
        <v>2295</v>
      </c>
    </row>
    <row r="73" spans="1:23">
      <c r="A73" s="41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8" t="s">
        <v>1479</v>
      </c>
      <c r="R73" s="38" t="s">
        <v>1480</v>
      </c>
      <c r="S73" s="38" t="s">
        <v>165</v>
      </c>
      <c r="T73" s="39">
        <v>2</v>
      </c>
      <c r="U73" s="16" t="s">
        <v>2294</v>
      </c>
      <c r="V73" s="16" t="s">
        <v>2276</v>
      </c>
      <c r="W73" s="16" t="s">
        <v>2295</v>
      </c>
    </row>
    <row r="74" spans="1:23">
      <c r="A74" s="41">
        <v>73</v>
      </c>
      <c r="B74" s="15">
        <v>10</v>
      </c>
      <c r="C74" s="15" t="s">
        <v>34276</v>
      </c>
      <c r="D74" s="16" t="s">
        <v>34298</v>
      </c>
      <c r="E74" s="16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8" t="s">
        <v>1659</v>
      </c>
      <c r="R74" s="38" t="s">
        <v>1660</v>
      </c>
      <c r="S74" s="38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41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8" t="s">
        <v>698</v>
      </c>
      <c r="R75" s="38" t="s">
        <v>699</v>
      </c>
      <c r="S75" s="38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41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8" t="s">
        <v>18717</v>
      </c>
      <c r="R76" s="38" t="s">
        <v>34278</v>
      </c>
      <c r="S76" s="38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41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8" t="s">
        <v>1964</v>
      </c>
      <c r="R77" s="38" t="s">
        <v>1965</v>
      </c>
      <c r="S77" s="38" t="s">
        <v>25</v>
      </c>
      <c r="T77" s="39">
        <v>1</v>
      </c>
      <c r="U77" s="16" t="s">
        <v>2294</v>
      </c>
      <c r="V77" s="16" t="s">
        <v>2276</v>
      </c>
      <c r="W77" s="16" t="s">
        <v>2295</v>
      </c>
    </row>
    <row r="78" spans="1:23">
      <c r="A78" s="41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8" t="s">
        <v>459</v>
      </c>
      <c r="R78" s="38" t="s">
        <v>460</v>
      </c>
      <c r="S78" s="38" t="s">
        <v>25</v>
      </c>
      <c r="T78" s="39">
        <v>1</v>
      </c>
      <c r="U78" s="16" t="s">
        <v>2294</v>
      </c>
      <c r="V78" s="16" t="s">
        <v>2276</v>
      </c>
      <c r="W78" s="16" t="s">
        <v>2295</v>
      </c>
    </row>
    <row r="79" spans="1:23">
      <c r="A79" s="41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8" t="s">
        <v>2232</v>
      </c>
      <c r="R79" s="38" t="s">
        <v>2233</v>
      </c>
      <c r="S79" s="38" t="s">
        <v>25</v>
      </c>
      <c r="T79" s="39">
        <v>1</v>
      </c>
      <c r="U79" s="16" t="s">
        <v>2294</v>
      </c>
      <c r="V79" s="16" t="s">
        <v>2276</v>
      </c>
      <c r="W79" s="16" t="s">
        <v>2295</v>
      </c>
    </row>
    <row r="80" spans="1:23">
      <c r="A80" s="41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8" t="s">
        <v>18738</v>
      </c>
      <c r="R80" s="38" t="s">
        <v>34277</v>
      </c>
      <c r="S80" s="38" t="s">
        <v>192</v>
      </c>
      <c r="T80" s="39">
        <v>1.1599999999999999</v>
      </c>
      <c r="U80" s="16" t="s">
        <v>2292</v>
      </c>
      <c r="V80" s="16" t="s">
        <v>2276</v>
      </c>
      <c r="W80" s="16" t="s">
        <v>2295</v>
      </c>
    </row>
    <row r="81" spans="1:23">
      <c r="A81" s="41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8" t="s">
        <v>1479</v>
      </c>
      <c r="R81" s="38" t="s">
        <v>1480</v>
      </c>
      <c r="S81" s="38" t="s">
        <v>165</v>
      </c>
      <c r="T81" s="39">
        <v>2</v>
      </c>
      <c r="U81" s="16" t="s">
        <v>2294</v>
      </c>
      <c r="V81" s="16" t="s">
        <v>2276</v>
      </c>
      <c r="W81" s="16" t="s">
        <v>2295</v>
      </c>
    </row>
    <row r="82" spans="1:23">
      <c r="A82" s="41">
        <v>81</v>
      </c>
      <c r="B82" s="15">
        <v>11</v>
      </c>
      <c r="C82" s="15" t="s">
        <v>34276</v>
      </c>
      <c r="D82" s="16" t="s">
        <v>34300</v>
      </c>
      <c r="E82" s="16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8" t="s">
        <v>1659</v>
      </c>
      <c r="R82" s="38" t="s">
        <v>1660</v>
      </c>
      <c r="S82" s="38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41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8" t="s">
        <v>698</v>
      </c>
      <c r="R83" s="38" t="s">
        <v>699</v>
      </c>
      <c r="S83" s="38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41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8" t="s">
        <v>18717</v>
      </c>
      <c r="R84" s="38" t="s">
        <v>34278</v>
      </c>
      <c r="S84" s="38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41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8" t="s">
        <v>1964</v>
      </c>
      <c r="R85" s="38" t="s">
        <v>1965</v>
      </c>
      <c r="S85" s="38" t="s">
        <v>25</v>
      </c>
      <c r="T85" s="39">
        <v>1</v>
      </c>
      <c r="U85" s="16" t="s">
        <v>2294</v>
      </c>
      <c r="V85" s="16" t="s">
        <v>2276</v>
      </c>
      <c r="W85" s="16" t="s">
        <v>2295</v>
      </c>
    </row>
    <row r="86" spans="1:23">
      <c r="A86" s="41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8" t="s">
        <v>459</v>
      </c>
      <c r="R86" s="38" t="s">
        <v>460</v>
      </c>
      <c r="S86" s="38" t="s">
        <v>25</v>
      </c>
      <c r="T86" s="39">
        <v>1</v>
      </c>
      <c r="U86" s="16" t="s">
        <v>2294</v>
      </c>
      <c r="V86" s="16" t="s">
        <v>2276</v>
      </c>
      <c r="W86" s="16" t="s">
        <v>2295</v>
      </c>
    </row>
    <row r="87" spans="1:23">
      <c r="A87" s="41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8" t="s">
        <v>2232</v>
      </c>
      <c r="R87" s="38" t="s">
        <v>2233</v>
      </c>
      <c r="S87" s="38" t="s">
        <v>25</v>
      </c>
      <c r="T87" s="39">
        <v>1</v>
      </c>
      <c r="U87" s="16" t="s">
        <v>2294</v>
      </c>
      <c r="V87" s="16" t="s">
        <v>2276</v>
      </c>
      <c r="W87" s="16" t="s">
        <v>2295</v>
      </c>
    </row>
    <row r="88" spans="1:23">
      <c r="A88" s="41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8" t="s">
        <v>18738</v>
      </c>
      <c r="R88" s="38" t="s">
        <v>34277</v>
      </c>
      <c r="S88" s="38" t="s">
        <v>192</v>
      </c>
      <c r="T88" s="39">
        <v>1.1599999999999999</v>
      </c>
      <c r="U88" s="16" t="s">
        <v>2292</v>
      </c>
      <c r="V88" s="16" t="s">
        <v>2276</v>
      </c>
      <c r="W88" s="16" t="s">
        <v>2295</v>
      </c>
    </row>
    <row r="89" spans="1:23">
      <c r="A89" s="41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8" t="s">
        <v>1479</v>
      </c>
      <c r="R89" s="38" t="s">
        <v>1480</v>
      </c>
      <c r="S89" s="38" t="s">
        <v>165</v>
      </c>
      <c r="T89" s="39">
        <v>2</v>
      </c>
      <c r="U89" s="16" t="s">
        <v>2294</v>
      </c>
      <c r="V89" s="16" t="s">
        <v>2276</v>
      </c>
      <c r="W89" s="16" t="s">
        <v>2295</v>
      </c>
    </row>
    <row r="90" spans="1:23">
      <c r="A90" s="41">
        <v>89</v>
      </c>
      <c r="B90" s="15">
        <v>12</v>
      </c>
      <c r="C90" s="15" t="s">
        <v>34276</v>
      </c>
      <c r="D90" s="16" t="s">
        <v>34302</v>
      </c>
      <c r="E90" s="16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8" t="s">
        <v>1659</v>
      </c>
      <c r="R90" s="38" t="s">
        <v>1660</v>
      </c>
      <c r="S90" s="38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41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8" t="s">
        <v>698</v>
      </c>
      <c r="R91" s="38" t="s">
        <v>699</v>
      </c>
      <c r="S91" s="38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41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8" t="s">
        <v>18717</v>
      </c>
      <c r="R92" s="38" t="s">
        <v>34278</v>
      </c>
      <c r="S92" s="38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41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8" t="s">
        <v>1964</v>
      </c>
      <c r="R93" s="38" t="s">
        <v>1965</v>
      </c>
      <c r="S93" s="38" t="s">
        <v>25</v>
      </c>
      <c r="T93" s="39">
        <v>1</v>
      </c>
      <c r="U93" s="16" t="s">
        <v>2294</v>
      </c>
      <c r="V93" s="16" t="s">
        <v>2276</v>
      </c>
      <c r="W93" s="16" t="s">
        <v>2295</v>
      </c>
    </row>
    <row r="94" spans="1:23">
      <c r="A94" s="41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8" t="s">
        <v>459</v>
      </c>
      <c r="R94" s="38" t="s">
        <v>460</v>
      </c>
      <c r="S94" s="38" t="s">
        <v>25</v>
      </c>
      <c r="T94" s="39">
        <v>1</v>
      </c>
      <c r="U94" s="16" t="s">
        <v>2294</v>
      </c>
      <c r="V94" s="16" t="s">
        <v>2276</v>
      </c>
      <c r="W94" s="16" t="s">
        <v>2295</v>
      </c>
    </row>
    <row r="95" spans="1:23">
      <c r="A95" s="41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8" t="s">
        <v>2232</v>
      </c>
      <c r="R95" s="38" t="s">
        <v>2233</v>
      </c>
      <c r="S95" s="38" t="s">
        <v>25</v>
      </c>
      <c r="T95" s="39">
        <v>1</v>
      </c>
      <c r="U95" s="16" t="s">
        <v>2294</v>
      </c>
      <c r="V95" s="16" t="s">
        <v>2276</v>
      </c>
      <c r="W95" s="16" t="s">
        <v>2295</v>
      </c>
    </row>
    <row r="96" spans="1:23">
      <c r="A96" s="41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8" t="s">
        <v>18738</v>
      </c>
      <c r="R96" s="38" t="s">
        <v>34277</v>
      </c>
      <c r="S96" s="38" t="s">
        <v>192</v>
      </c>
      <c r="T96" s="39">
        <v>1.1599999999999999</v>
      </c>
      <c r="U96" s="16" t="s">
        <v>2292</v>
      </c>
      <c r="V96" s="16" t="s">
        <v>2276</v>
      </c>
      <c r="W96" s="16" t="s">
        <v>2295</v>
      </c>
    </row>
    <row r="97" spans="1:23">
      <c r="A97" s="41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8" t="s">
        <v>1479</v>
      </c>
      <c r="R97" s="38" t="s">
        <v>1480</v>
      </c>
      <c r="S97" s="38" t="s">
        <v>165</v>
      </c>
      <c r="T97" s="39">
        <v>2</v>
      </c>
      <c r="U97" s="16" t="s">
        <v>2294</v>
      </c>
      <c r="V97" s="16" t="s">
        <v>2276</v>
      </c>
      <c r="W97" s="16" t="s">
        <v>2295</v>
      </c>
    </row>
    <row r="98" spans="1:23">
      <c r="A98" s="41">
        <v>97</v>
      </c>
      <c r="B98" s="15">
        <v>13</v>
      </c>
      <c r="C98" s="15" t="s">
        <v>34276</v>
      </c>
      <c r="D98" s="16" t="s">
        <v>34304</v>
      </c>
      <c r="E98" s="16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8" t="s">
        <v>1659</v>
      </c>
      <c r="R98" s="38" t="s">
        <v>1660</v>
      </c>
      <c r="S98" s="38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41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8" t="s">
        <v>698</v>
      </c>
      <c r="R99" s="38" t="s">
        <v>699</v>
      </c>
      <c r="S99" s="38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41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8" t="s">
        <v>18717</v>
      </c>
      <c r="R100" s="38" t="s">
        <v>34278</v>
      </c>
      <c r="S100" s="38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41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8" t="s">
        <v>1964</v>
      </c>
      <c r="R101" s="38" t="s">
        <v>1965</v>
      </c>
      <c r="S101" s="38" t="s">
        <v>25</v>
      </c>
      <c r="T101" s="39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41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8" t="s">
        <v>459</v>
      </c>
      <c r="R102" s="38" t="s">
        <v>460</v>
      </c>
      <c r="S102" s="38" t="s">
        <v>25</v>
      </c>
      <c r="T102" s="39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41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8" t="s">
        <v>2232</v>
      </c>
      <c r="R103" s="38" t="s">
        <v>2233</v>
      </c>
      <c r="S103" s="38" t="s">
        <v>25</v>
      </c>
      <c r="T103" s="39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41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8" t="s">
        <v>18738</v>
      </c>
      <c r="R104" s="38" t="s">
        <v>34277</v>
      </c>
      <c r="S104" s="38" t="s">
        <v>192</v>
      </c>
      <c r="T104" s="39">
        <v>1.1599999999999999</v>
      </c>
      <c r="U104" s="16" t="s">
        <v>2292</v>
      </c>
      <c r="V104" s="16" t="s">
        <v>2276</v>
      </c>
      <c r="W104" s="16" t="s">
        <v>2295</v>
      </c>
    </row>
    <row r="105" spans="1:23">
      <c r="A105" s="41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8" t="s">
        <v>1479</v>
      </c>
      <c r="R105" s="38" t="s">
        <v>1480</v>
      </c>
      <c r="S105" s="38" t="s">
        <v>165</v>
      </c>
      <c r="T105" s="39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41">
        <v>105</v>
      </c>
      <c r="B106" s="15">
        <v>14</v>
      </c>
      <c r="C106" s="15" t="s">
        <v>34276</v>
      </c>
      <c r="D106" s="16" t="s">
        <v>34306</v>
      </c>
      <c r="E106" s="16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8" t="s">
        <v>1659</v>
      </c>
      <c r="R106" s="38" t="s">
        <v>1660</v>
      </c>
      <c r="S106" s="38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41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8" t="s">
        <v>698</v>
      </c>
      <c r="R107" s="38" t="s">
        <v>699</v>
      </c>
      <c r="S107" s="38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41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8" t="s">
        <v>18717</v>
      </c>
      <c r="R108" s="38" t="s">
        <v>34278</v>
      </c>
      <c r="S108" s="38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41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8" t="s">
        <v>1964</v>
      </c>
      <c r="R109" s="38" t="s">
        <v>1965</v>
      </c>
      <c r="S109" s="38" t="s">
        <v>25</v>
      </c>
      <c r="T109" s="39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41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8" t="s">
        <v>459</v>
      </c>
      <c r="R110" s="38" t="s">
        <v>460</v>
      </c>
      <c r="S110" s="38" t="s">
        <v>25</v>
      </c>
      <c r="T110" s="39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41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8" t="s">
        <v>2232</v>
      </c>
      <c r="R111" s="38" t="s">
        <v>2233</v>
      </c>
      <c r="S111" s="38" t="s">
        <v>25</v>
      </c>
      <c r="T111" s="39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41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8" t="s">
        <v>18738</v>
      </c>
      <c r="R112" s="38" t="s">
        <v>34277</v>
      </c>
      <c r="S112" s="38" t="s">
        <v>192</v>
      </c>
      <c r="T112" s="39">
        <v>1.1599999999999999</v>
      </c>
      <c r="U112" s="16" t="s">
        <v>2292</v>
      </c>
      <c r="V112" s="16" t="s">
        <v>2276</v>
      </c>
      <c r="W112" s="16" t="s">
        <v>2295</v>
      </c>
    </row>
    <row r="113" spans="1:23">
      <c r="A113" s="41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8" t="s">
        <v>1479</v>
      </c>
      <c r="R113" s="38" t="s">
        <v>1480</v>
      </c>
      <c r="S113" s="38" t="s">
        <v>165</v>
      </c>
      <c r="T113" s="39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41">
        <v>113</v>
      </c>
      <c r="B114" s="15">
        <v>15</v>
      </c>
      <c r="C114" s="15" t="s">
        <v>34276</v>
      </c>
      <c r="D114" s="16" t="s">
        <v>34308</v>
      </c>
      <c r="E114" s="16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8" t="s">
        <v>1659</v>
      </c>
      <c r="R114" s="38" t="s">
        <v>1660</v>
      </c>
      <c r="S114" s="38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41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8" t="s">
        <v>698</v>
      </c>
      <c r="R115" s="38" t="s">
        <v>699</v>
      </c>
      <c r="S115" s="38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41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8" t="s">
        <v>18717</v>
      </c>
      <c r="R116" s="38" t="s">
        <v>34278</v>
      </c>
      <c r="S116" s="38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41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8" t="s">
        <v>1964</v>
      </c>
      <c r="R117" s="38" t="s">
        <v>1965</v>
      </c>
      <c r="S117" s="38" t="s">
        <v>25</v>
      </c>
      <c r="T117" s="39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41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8" t="s">
        <v>459</v>
      </c>
      <c r="R118" s="38" t="s">
        <v>460</v>
      </c>
      <c r="S118" s="38" t="s">
        <v>25</v>
      </c>
      <c r="T118" s="39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41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8" t="s">
        <v>2232</v>
      </c>
      <c r="R119" s="38" t="s">
        <v>2233</v>
      </c>
      <c r="S119" s="38" t="s">
        <v>25</v>
      </c>
      <c r="T119" s="39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41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8" t="s">
        <v>18738</v>
      </c>
      <c r="R120" s="38" t="s">
        <v>34277</v>
      </c>
      <c r="S120" s="38" t="s">
        <v>192</v>
      </c>
      <c r="T120" s="39">
        <v>1.1599999999999999</v>
      </c>
      <c r="U120" s="16" t="s">
        <v>2292</v>
      </c>
      <c r="V120" s="16" t="s">
        <v>2276</v>
      </c>
      <c r="W120" s="16" t="s">
        <v>2295</v>
      </c>
    </row>
    <row r="121" spans="1:23">
      <c r="A121" s="41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8" t="s">
        <v>1479</v>
      </c>
      <c r="R121" s="38" t="s">
        <v>1480</v>
      </c>
      <c r="S121" s="38" t="s">
        <v>165</v>
      </c>
      <c r="T121" s="39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41">
        <v>121</v>
      </c>
      <c r="B122" s="15">
        <v>16</v>
      </c>
      <c r="C122" s="15" t="s">
        <v>34276</v>
      </c>
      <c r="D122" s="16" t="s">
        <v>34310</v>
      </c>
      <c r="E122" s="16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8" t="s">
        <v>1659</v>
      </c>
      <c r="R122" s="38" t="s">
        <v>1660</v>
      </c>
      <c r="S122" s="38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41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8" t="s">
        <v>698</v>
      </c>
      <c r="R123" s="38" t="s">
        <v>699</v>
      </c>
      <c r="S123" s="38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41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8" t="s">
        <v>18717</v>
      </c>
      <c r="R124" s="38" t="s">
        <v>34278</v>
      </c>
      <c r="S124" s="38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41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8" t="s">
        <v>1964</v>
      </c>
      <c r="R125" s="38" t="s">
        <v>1965</v>
      </c>
      <c r="S125" s="38" t="s">
        <v>25</v>
      </c>
      <c r="T125" s="39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41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8" t="s">
        <v>459</v>
      </c>
      <c r="R126" s="38" t="s">
        <v>460</v>
      </c>
      <c r="S126" s="38" t="s">
        <v>25</v>
      </c>
      <c r="T126" s="39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41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8" t="s">
        <v>2232</v>
      </c>
      <c r="R127" s="38" t="s">
        <v>2233</v>
      </c>
      <c r="S127" s="38" t="s">
        <v>25</v>
      </c>
      <c r="T127" s="39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41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8" t="s">
        <v>18738</v>
      </c>
      <c r="R128" s="38" t="s">
        <v>34277</v>
      </c>
      <c r="S128" s="38" t="s">
        <v>192</v>
      </c>
      <c r="T128" s="39">
        <v>1.1599999999999999</v>
      </c>
      <c r="U128" s="16" t="s">
        <v>2292</v>
      </c>
      <c r="V128" s="16" t="s">
        <v>2276</v>
      </c>
      <c r="W128" s="16" t="s">
        <v>2295</v>
      </c>
    </row>
    <row r="129" spans="1:23">
      <c r="A129" s="41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8" t="s">
        <v>1479</v>
      </c>
      <c r="R129" s="38" t="s">
        <v>1480</v>
      </c>
      <c r="S129" s="38" t="s">
        <v>165</v>
      </c>
      <c r="T129" s="39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41">
        <v>129</v>
      </c>
      <c r="B130" s="15">
        <v>17</v>
      </c>
      <c r="C130" s="15" t="s">
        <v>34276</v>
      </c>
      <c r="D130" s="16" t="s">
        <v>34312</v>
      </c>
      <c r="E130" s="16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8" t="s">
        <v>1659</v>
      </c>
      <c r="R130" s="38" t="s">
        <v>1660</v>
      </c>
      <c r="S130" s="38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41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8" t="s">
        <v>698</v>
      </c>
      <c r="R131" s="38" t="s">
        <v>699</v>
      </c>
      <c r="S131" s="38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41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8" t="s">
        <v>18717</v>
      </c>
      <c r="R132" s="38" t="s">
        <v>34278</v>
      </c>
      <c r="S132" s="38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41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8" t="s">
        <v>1964</v>
      </c>
      <c r="R133" s="38" t="s">
        <v>1965</v>
      </c>
      <c r="S133" s="38" t="s">
        <v>25</v>
      </c>
      <c r="T133" s="39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41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8" t="s">
        <v>459</v>
      </c>
      <c r="R134" s="38" t="s">
        <v>460</v>
      </c>
      <c r="S134" s="38" t="s">
        <v>25</v>
      </c>
      <c r="T134" s="39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41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8" t="s">
        <v>2232</v>
      </c>
      <c r="R135" s="38" t="s">
        <v>2233</v>
      </c>
      <c r="S135" s="38" t="s">
        <v>25</v>
      </c>
      <c r="T135" s="39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41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8" t="s">
        <v>18738</v>
      </c>
      <c r="R136" s="38" t="s">
        <v>34277</v>
      </c>
      <c r="S136" s="38" t="s">
        <v>192</v>
      </c>
      <c r="T136" s="39">
        <v>1.1599999999999999</v>
      </c>
      <c r="U136" s="16" t="s">
        <v>2292</v>
      </c>
      <c r="V136" s="16" t="s">
        <v>2276</v>
      </c>
      <c r="W136" s="16" t="s">
        <v>2295</v>
      </c>
    </row>
    <row r="137" spans="1:23">
      <c r="A137" s="41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8" t="s">
        <v>1479</v>
      </c>
      <c r="R137" s="38" t="s">
        <v>1480</v>
      </c>
      <c r="S137" s="38" t="s">
        <v>165</v>
      </c>
      <c r="T137" s="39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41">
        <v>137</v>
      </c>
      <c r="B138" s="15">
        <v>18</v>
      </c>
      <c r="C138" s="15" t="s">
        <v>34276</v>
      </c>
      <c r="D138" s="16" t="s">
        <v>34314</v>
      </c>
      <c r="E138" s="16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8" t="s">
        <v>1659</v>
      </c>
      <c r="R138" s="38" t="s">
        <v>1660</v>
      </c>
      <c r="S138" s="38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41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8" t="s">
        <v>698</v>
      </c>
      <c r="R139" s="38" t="s">
        <v>699</v>
      </c>
      <c r="S139" s="38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41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8" t="s">
        <v>18717</v>
      </c>
      <c r="R140" s="38" t="s">
        <v>34278</v>
      </c>
      <c r="S140" s="38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41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8" t="s">
        <v>1964</v>
      </c>
      <c r="R141" s="38" t="s">
        <v>1965</v>
      </c>
      <c r="S141" s="38" t="s">
        <v>25</v>
      </c>
      <c r="T141" s="39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41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8" t="s">
        <v>459</v>
      </c>
      <c r="R142" s="38" t="s">
        <v>460</v>
      </c>
      <c r="S142" s="38" t="s">
        <v>25</v>
      </c>
      <c r="T142" s="39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41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8" t="s">
        <v>2232</v>
      </c>
      <c r="R143" s="38" t="s">
        <v>2233</v>
      </c>
      <c r="S143" s="38" t="s">
        <v>25</v>
      </c>
      <c r="T143" s="39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41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8" t="s">
        <v>18738</v>
      </c>
      <c r="R144" s="38" t="s">
        <v>34277</v>
      </c>
      <c r="S144" s="38" t="s">
        <v>192</v>
      </c>
      <c r="T144" s="39">
        <v>1.1599999999999999</v>
      </c>
      <c r="U144" s="16" t="s">
        <v>2292</v>
      </c>
      <c r="V144" s="16" t="s">
        <v>2276</v>
      </c>
      <c r="W144" s="16" t="s">
        <v>2295</v>
      </c>
    </row>
    <row r="145" spans="1:23">
      <c r="A145" s="41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8" t="s">
        <v>1479</v>
      </c>
      <c r="R145" s="38" t="s">
        <v>1480</v>
      </c>
      <c r="S145" s="38" t="s">
        <v>165</v>
      </c>
      <c r="T145" s="39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41">
        <v>145</v>
      </c>
      <c r="B146" s="15">
        <v>19</v>
      </c>
      <c r="C146" s="15" t="s">
        <v>34276</v>
      </c>
      <c r="D146" s="16" t="s">
        <v>34316</v>
      </c>
      <c r="E146" s="16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8" t="s">
        <v>1659</v>
      </c>
      <c r="R146" s="38" t="s">
        <v>1660</v>
      </c>
      <c r="S146" s="38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41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8" t="s">
        <v>698</v>
      </c>
      <c r="R147" s="38" t="s">
        <v>699</v>
      </c>
      <c r="S147" s="38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41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8" t="s">
        <v>18717</v>
      </c>
      <c r="R148" s="38" t="s">
        <v>34278</v>
      </c>
      <c r="S148" s="38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41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8" t="s">
        <v>1964</v>
      </c>
      <c r="R149" s="38" t="s">
        <v>1965</v>
      </c>
      <c r="S149" s="38" t="s">
        <v>25</v>
      </c>
      <c r="T149" s="39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41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8" t="s">
        <v>459</v>
      </c>
      <c r="R150" s="38" t="s">
        <v>460</v>
      </c>
      <c r="S150" s="38" t="s">
        <v>25</v>
      </c>
      <c r="T150" s="39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41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8" t="s">
        <v>2232</v>
      </c>
      <c r="R151" s="38" t="s">
        <v>2233</v>
      </c>
      <c r="S151" s="38" t="s">
        <v>25</v>
      </c>
      <c r="T151" s="39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41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8" t="s">
        <v>18738</v>
      </c>
      <c r="R152" s="38" t="s">
        <v>34277</v>
      </c>
      <c r="S152" s="38" t="s">
        <v>192</v>
      </c>
      <c r="T152" s="39">
        <v>1.1599999999999999</v>
      </c>
      <c r="U152" s="16" t="s">
        <v>2292</v>
      </c>
      <c r="V152" s="16" t="s">
        <v>2276</v>
      </c>
      <c r="W152" s="16" t="s">
        <v>2295</v>
      </c>
    </row>
    <row r="153" spans="1:23">
      <c r="A153" s="41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8" t="s">
        <v>1479</v>
      </c>
      <c r="R153" s="38" t="s">
        <v>1480</v>
      </c>
      <c r="S153" s="38" t="s">
        <v>165</v>
      </c>
      <c r="T153" s="39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41">
        <v>153</v>
      </c>
      <c r="B154" s="15">
        <v>20</v>
      </c>
      <c r="C154" s="15" t="s">
        <v>34276</v>
      </c>
      <c r="D154" s="16" t="s">
        <v>34318</v>
      </c>
      <c r="E154" s="16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8" t="s">
        <v>1659</v>
      </c>
      <c r="R154" s="38" t="s">
        <v>1660</v>
      </c>
      <c r="S154" s="38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41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8" t="s">
        <v>698</v>
      </c>
      <c r="R155" s="38" t="s">
        <v>699</v>
      </c>
      <c r="S155" s="38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41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8" t="s">
        <v>18717</v>
      </c>
      <c r="R156" s="38" t="s">
        <v>34278</v>
      </c>
      <c r="S156" s="38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41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8" t="s">
        <v>1964</v>
      </c>
      <c r="R157" s="38" t="s">
        <v>1965</v>
      </c>
      <c r="S157" s="38" t="s">
        <v>25</v>
      </c>
      <c r="T157" s="39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41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8" t="s">
        <v>459</v>
      </c>
      <c r="R158" s="38" t="s">
        <v>460</v>
      </c>
      <c r="S158" s="38" t="s">
        <v>25</v>
      </c>
      <c r="T158" s="39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41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8" t="s">
        <v>2232</v>
      </c>
      <c r="R159" s="38" t="s">
        <v>2233</v>
      </c>
      <c r="S159" s="38" t="s">
        <v>25</v>
      </c>
      <c r="T159" s="39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41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8" t="s">
        <v>18738</v>
      </c>
      <c r="R160" s="38" t="s">
        <v>34277</v>
      </c>
      <c r="S160" s="38" t="s">
        <v>192</v>
      </c>
      <c r="T160" s="39">
        <v>1.1599999999999999</v>
      </c>
      <c r="U160" s="16" t="s">
        <v>2292</v>
      </c>
      <c r="V160" s="16" t="s">
        <v>2276</v>
      </c>
      <c r="W160" s="16" t="s">
        <v>2295</v>
      </c>
    </row>
    <row r="161" spans="1:23">
      <c r="A161" s="41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8" t="s">
        <v>1479</v>
      </c>
      <c r="R161" s="38" t="s">
        <v>1480</v>
      </c>
      <c r="S161" s="38" t="s">
        <v>165</v>
      </c>
      <c r="T161" s="39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41">
        <v>161</v>
      </c>
      <c r="B162" s="15">
        <v>21</v>
      </c>
      <c r="C162" s="15" t="s">
        <v>34276</v>
      </c>
      <c r="D162" s="16" t="s">
        <v>34320</v>
      </c>
      <c r="E162" s="16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8" t="s">
        <v>1659</v>
      </c>
      <c r="R162" s="38" t="s">
        <v>1660</v>
      </c>
      <c r="S162" s="38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41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8" t="s">
        <v>698</v>
      </c>
      <c r="R163" s="38" t="s">
        <v>699</v>
      </c>
      <c r="S163" s="38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41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8" t="s">
        <v>18717</v>
      </c>
      <c r="R164" s="38" t="s">
        <v>34278</v>
      </c>
      <c r="S164" s="38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41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8" t="s">
        <v>1964</v>
      </c>
      <c r="R165" s="38" t="s">
        <v>1965</v>
      </c>
      <c r="S165" s="38" t="s">
        <v>25</v>
      </c>
      <c r="T165" s="39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41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8" t="s">
        <v>459</v>
      </c>
      <c r="R166" s="38" t="s">
        <v>460</v>
      </c>
      <c r="S166" s="38" t="s">
        <v>25</v>
      </c>
      <c r="T166" s="39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41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8" t="s">
        <v>2232</v>
      </c>
      <c r="R167" s="38" t="s">
        <v>2233</v>
      </c>
      <c r="S167" s="38" t="s">
        <v>25</v>
      </c>
      <c r="T167" s="39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41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8" t="s">
        <v>18738</v>
      </c>
      <c r="R168" s="38" t="s">
        <v>34277</v>
      </c>
      <c r="S168" s="38" t="s">
        <v>192</v>
      </c>
      <c r="T168" s="39">
        <v>1.1599999999999999</v>
      </c>
      <c r="U168" s="16" t="s">
        <v>2292</v>
      </c>
      <c r="V168" s="16" t="s">
        <v>2276</v>
      </c>
      <c r="W168" s="16" t="s">
        <v>2295</v>
      </c>
    </row>
    <row r="169" spans="1:23">
      <c r="A169" s="41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8" t="s">
        <v>1479</v>
      </c>
      <c r="R169" s="38" t="s">
        <v>1480</v>
      </c>
      <c r="S169" s="38" t="s">
        <v>165</v>
      </c>
      <c r="T169" s="39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41">
        <v>169</v>
      </c>
      <c r="B170" s="15">
        <v>22</v>
      </c>
      <c r="C170" s="15" t="s">
        <v>34276</v>
      </c>
      <c r="D170" s="16" t="s">
        <v>34322</v>
      </c>
      <c r="E170" s="16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8" t="s">
        <v>1659</v>
      </c>
      <c r="R170" s="38" t="s">
        <v>1660</v>
      </c>
      <c r="S170" s="38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41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8" t="s">
        <v>698</v>
      </c>
      <c r="R171" s="38" t="s">
        <v>699</v>
      </c>
      <c r="S171" s="38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41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8" t="s">
        <v>18717</v>
      </c>
      <c r="R172" s="38" t="s">
        <v>34278</v>
      </c>
      <c r="S172" s="38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41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8" t="s">
        <v>1964</v>
      </c>
      <c r="R173" s="38" t="s">
        <v>1965</v>
      </c>
      <c r="S173" s="38" t="s">
        <v>25</v>
      </c>
      <c r="T173" s="39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41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8" t="s">
        <v>459</v>
      </c>
      <c r="R174" s="38" t="s">
        <v>460</v>
      </c>
      <c r="S174" s="38" t="s">
        <v>25</v>
      </c>
      <c r="T174" s="39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41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8" t="s">
        <v>2232</v>
      </c>
      <c r="R175" s="38" t="s">
        <v>2233</v>
      </c>
      <c r="S175" s="38" t="s">
        <v>25</v>
      </c>
      <c r="T175" s="39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41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8" t="s">
        <v>18738</v>
      </c>
      <c r="R176" s="38" t="s">
        <v>34277</v>
      </c>
      <c r="S176" s="38" t="s">
        <v>192</v>
      </c>
      <c r="T176" s="39">
        <v>1.1599999999999999</v>
      </c>
      <c r="U176" s="16" t="s">
        <v>2292</v>
      </c>
      <c r="V176" s="16" t="s">
        <v>2276</v>
      </c>
      <c r="W176" s="16" t="s">
        <v>2295</v>
      </c>
    </row>
    <row r="177" spans="1:23">
      <c r="A177" s="41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8" t="s">
        <v>1479</v>
      </c>
      <c r="R177" s="38" t="s">
        <v>1480</v>
      </c>
      <c r="S177" s="38" t="s">
        <v>165</v>
      </c>
      <c r="T177" s="39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41">
        <v>177</v>
      </c>
      <c r="B178" s="15">
        <v>23</v>
      </c>
      <c r="C178" s="15" t="s">
        <v>34276</v>
      </c>
      <c r="D178" s="16" t="s">
        <v>34324</v>
      </c>
      <c r="E178" s="16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8" t="s">
        <v>1659</v>
      </c>
      <c r="R178" s="38" t="s">
        <v>1660</v>
      </c>
      <c r="S178" s="38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41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8" t="s">
        <v>698</v>
      </c>
      <c r="R179" s="38" t="s">
        <v>699</v>
      </c>
      <c r="S179" s="38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41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8" t="s">
        <v>18717</v>
      </c>
      <c r="R180" s="38" t="s">
        <v>34278</v>
      </c>
      <c r="S180" s="38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41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8" t="s">
        <v>1964</v>
      </c>
      <c r="R181" s="38" t="s">
        <v>1965</v>
      </c>
      <c r="S181" s="38" t="s">
        <v>25</v>
      </c>
      <c r="T181" s="39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41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8" t="s">
        <v>459</v>
      </c>
      <c r="R182" s="38" t="s">
        <v>460</v>
      </c>
      <c r="S182" s="38" t="s">
        <v>25</v>
      </c>
      <c r="T182" s="39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41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8" t="s">
        <v>2232</v>
      </c>
      <c r="R183" s="38" t="s">
        <v>2233</v>
      </c>
      <c r="S183" s="38" t="s">
        <v>25</v>
      </c>
      <c r="T183" s="39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41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8" t="s">
        <v>18738</v>
      </c>
      <c r="R184" s="38" t="s">
        <v>34277</v>
      </c>
      <c r="S184" s="38" t="s">
        <v>192</v>
      </c>
      <c r="T184" s="39">
        <v>1.1599999999999999</v>
      </c>
      <c r="U184" s="16" t="s">
        <v>2292</v>
      </c>
      <c r="V184" s="16" t="s">
        <v>2276</v>
      </c>
      <c r="W184" s="16" t="s">
        <v>2295</v>
      </c>
    </row>
    <row r="185" spans="1:23">
      <c r="A185" s="41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8" t="s">
        <v>1479</v>
      </c>
      <c r="R185" s="38" t="s">
        <v>1480</v>
      </c>
      <c r="S185" s="38" t="s">
        <v>165</v>
      </c>
      <c r="T185" s="39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41">
        <v>185</v>
      </c>
      <c r="B186" s="15">
        <v>24</v>
      </c>
      <c r="C186" s="15" t="s">
        <v>34276</v>
      </c>
      <c r="D186" s="16" t="s">
        <v>34326</v>
      </c>
      <c r="E186" s="16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8" t="s">
        <v>1659</v>
      </c>
      <c r="R186" s="38" t="s">
        <v>1660</v>
      </c>
      <c r="S186" s="38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41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8" t="s">
        <v>698</v>
      </c>
      <c r="R187" s="38" t="s">
        <v>699</v>
      </c>
      <c r="S187" s="38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41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8" t="s">
        <v>18717</v>
      </c>
      <c r="R188" s="38" t="s">
        <v>34278</v>
      </c>
      <c r="S188" s="38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41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8" t="s">
        <v>1964</v>
      </c>
      <c r="R189" s="38" t="s">
        <v>1965</v>
      </c>
      <c r="S189" s="38" t="s">
        <v>25</v>
      </c>
      <c r="T189" s="39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41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8" t="s">
        <v>459</v>
      </c>
      <c r="R190" s="38" t="s">
        <v>460</v>
      </c>
      <c r="S190" s="38" t="s">
        <v>25</v>
      </c>
      <c r="T190" s="39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41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8" t="s">
        <v>2232</v>
      </c>
      <c r="R191" s="38" t="s">
        <v>2233</v>
      </c>
      <c r="S191" s="38" t="s">
        <v>25</v>
      </c>
      <c r="T191" s="39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41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8" t="s">
        <v>18738</v>
      </c>
      <c r="R192" s="38" t="s">
        <v>34277</v>
      </c>
      <c r="S192" s="38" t="s">
        <v>192</v>
      </c>
      <c r="T192" s="39">
        <v>1.1599999999999999</v>
      </c>
      <c r="U192" s="16" t="s">
        <v>2292</v>
      </c>
      <c r="V192" s="16" t="s">
        <v>2276</v>
      </c>
      <c r="W192" s="16" t="s">
        <v>2295</v>
      </c>
    </row>
    <row r="193" spans="1:23">
      <c r="A193" s="41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8" t="s">
        <v>1479</v>
      </c>
      <c r="R193" s="38" t="s">
        <v>1480</v>
      </c>
      <c r="S193" s="38" t="s">
        <v>165</v>
      </c>
      <c r="T193" s="39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41">
        <v>193</v>
      </c>
      <c r="B194" s="15">
        <v>25</v>
      </c>
      <c r="C194" s="15" t="s">
        <v>34276</v>
      </c>
      <c r="D194" s="16" t="s">
        <v>34328</v>
      </c>
      <c r="E194" s="16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8" t="s">
        <v>1659</v>
      </c>
      <c r="R194" s="38" t="s">
        <v>1660</v>
      </c>
      <c r="S194" s="38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41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8" t="s">
        <v>698</v>
      </c>
      <c r="R195" s="38" t="s">
        <v>699</v>
      </c>
      <c r="S195" s="38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41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8" t="s">
        <v>18717</v>
      </c>
      <c r="R196" s="38" t="s">
        <v>34278</v>
      </c>
      <c r="S196" s="38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41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8" t="s">
        <v>1964</v>
      </c>
      <c r="R197" s="38" t="s">
        <v>1965</v>
      </c>
      <c r="S197" s="38" t="s">
        <v>25</v>
      </c>
      <c r="T197" s="39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41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8" t="s">
        <v>459</v>
      </c>
      <c r="R198" s="38" t="s">
        <v>460</v>
      </c>
      <c r="S198" s="38" t="s">
        <v>25</v>
      </c>
      <c r="T198" s="39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41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8" t="s">
        <v>2232</v>
      </c>
      <c r="R199" s="38" t="s">
        <v>2233</v>
      </c>
      <c r="S199" s="38" t="s">
        <v>25</v>
      </c>
      <c r="T199" s="39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41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8" t="s">
        <v>18738</v>
      </c>
      <c r="R200" s="38" t="s">
        <v>34277</v>
      </c>
      <c r="S200" s="38" t="s">
        <v>192</v>
      </c>
      <c r="T200" s="39">
        <v>1.1599999999999999</v>
      </c>
      <c r="U200" s="16" t="s">
        <v>2292</v>
      </c>
      <c r="V200" s="16" t="s">
        <v>2276</v>
      </c>
      <c r="W200" s="16" t="s">
        <v>2295</v>
      </c>
    </row>
    <row r="201" spans="1:23">
      <c r="A201" s="41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8" t="s">
        <v>1479</v>
      </c>
      <c r="R201" s="38" t="s">
        <v>1480</v>
      </c>
      <c r="S201" s="38" t="s">
        <v>165</v>
      </c>
      <c r="T201" s="39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41">
        <v>201</v>
      </c>
      <c r="B202" s="15">
        <v>26</v>
      </c>
      <c r="C202" s="15" t="s">
        <v>34276</v>
      </c>
      <c r="D202" s="16" t="s">
        <v>34330</v>
      </c>
      <c r="E202" s="16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8" t="s">
        <v>1659</v>
      </c>
      <c r="R202" s="38" t="s">
        <v>1660</v>
      </c>
      <c r="S202" s="38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41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8" t="s">
        <v>698</v>
      </c>
      <c r="R203" s="38" t="s">
        <v>699</v>
      </c>
      <c r="S203" s="38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41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8" t="s">
        <v>18717</v>
      </c>
      <c r="R204" s="38" t="s">
        <v>34278</v>
      </c>
      <c r="S204" s="38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41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8" t="s">
        <v>1964</v>
      </c>
      <c r="R205" s="38" t="s">
        <v>1965</v>
      </c>
      <c r="S205" s="38" t="s">
        <v>25</v>
      </c>
      <c r="T205" s="39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41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8" t="s">
        <v>459</v>
      </c>
      <c r="R206" s="38" t="s">
        <v>460</v>
      </c>
      <c r="S206" s="38" t="s">
        <v>25</v>
      </c>
      <c r="T206" s="39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41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8" t="s">
        <v>2232</v>
      </c>
      <c r="R207" s="38" t="s">
        <v>2233</v>
      </c>
      <c r="S207" s="38" t="s">
        <v>25</v>
      </c>
      <c r="T207" s="39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41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8" t="s">
        <v>18738</v>
      </c>
      <c r="R208" s="38" t="s">
        <v>34277</v>
      </c>
      <c r="S208" s="38" t="s">
        <v>192</v>
      </c>
      <c r="T208" s="39">
        <v>1.1599999999999999</v>
      </c>
      <c r="U208" s="16" t="s">
        <v>2292</v>
      </c>
      <c r="V208" s="16" t="s">
        <v>2276</v>
      </c>
      <c r="W208" s="16" t="s">
        <v>2295</v>
      </c>
    </row>
    <row r="209" spans="1:23">
      <c r="A209" s="41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8" t="s">
        <v>1479</v>
      </c>
      <c r="R209" s="38" t="s">
        <v>1480</v>
      </c>
      <c r="S209" s="38" t="s">
        <v>165</v>
      </c>
      <c r="T209" s="39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41">
        <v>209</v>
      </c>
      <c r="B210" s="15">
        <v>27</v>
      </c>
      <c r="C210" s="15" t="s">
        <v>34276</v>
      </c>
      <c r="D210" s="16" t="s">
        <v>34332</v>
      </c>
      <c r="E210" s="16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8" t="s">
        <v>1659</v>
      </c>
      <c r="R210" s="38" t="s">
        <v>1660</v>
      </c>
      <c r="S210" s="38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41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8" t="s">
        <v>698</v>
      </c>
      <c r="R211" s="38" t="s">
        <v>699</v>
      </c>
      <c r="S211" s="38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41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8" t="s">
        <v>18717</v>
      </c>
      <c r="R212" s="38" t="s">
        <v>34278</v>
      </c>
      <c r="S212" s="38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41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8" t="s">
        <v>1964</v>
      </c>
      <c r="R213" s="38" t="s">
        <v>1965</v>
      </c>
      <c r="S213" s="38" t="s">
        <v>25</v>
      </c>
      <c r="T213" s="39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41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8" t="s">
        <v>459</v>
      </c>
      <c r="R214" s="38" t="s">
        <v>460</v>
      </c>
      <c r="S214" s="38" t="s">
        <v>25</v>
      </c>
      <c r="T214" s="39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41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8" t="s">
        <v>2232</v>
      </c>
      <c r="R215" s="38" t="s">
        <v>2233</v>
      </c>
      <c r="S215" s="38" t="s">
        <v>25</v>
      </c>
      <c r="T215" s="39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41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8" t="s">
        <v>18738</v>
      </c>
      <c r="R216" s="38" t="s">
        <v>34277</v>
      </c>
      <c r="S216" s="38" t="s">
        <v>192</v>
      </c>
      <c r="T216" s="39">
        <v>1.1599999999999999</v>
      </c>
      <c r="U216" s="16" t="s">
        <v>2292</v>
      </c>
      <c r="V216" s="16" t="s">
        <v>2276</v>
      </c>
      <c r="W216" s="16" t="s">
        <v>2295</v>
      </c>
    </row>
    <row r="217" spans="1:23">
      <c r="A217" s="41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8" t="s">
        <v>1479</v>
      </c>
      <c r="R217" s="38" t="s">
        <v>1480</v>
      </c>
      <c r="S217" s="38" t="s">
        <v>165</v>
      </c>
      <c r="T217" s="39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41">
        <v>217</v>
      </c>
      <c r="B218" s="15">
        <v>28</v>
      </c>
      <c r="C218" s="15" t="s">
        <v>34276</v>
      </c>
      <c r="D218" s="16" t="s">
        <v>34334</v>
      </c>
      <c r="E218" s="16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8" t="s">
        <v>1659</v>
      </c>
      <c r="R218" s="38" t="s">
        <v>1660</v>
      </c>
      <c r="S218" s="38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41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8" t="s">
        <v>698</v>
      </c>
      <c r="R219" s="38" t="s">
        <v>699</v>
      </c>
      <c r="S219" s="38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41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8" t="s">
        <v>18717</v>
      </c>
      <c r="R220" s="38" t="s">
        <v>34278</v>
      </c>
      <c r="S220" s="38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41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8" t="s">
        <v>1964</v>
      </c>
      <c r="R221" s="38" t="s">
        <v>1965</v>
      </c>
      <c r="S221" s="38" t="s">
        <v>25</v>
      </c>
      <c r="T221" s="39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41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8" t="s">
        <v>459</v>
      </c>
      <c r="R222" s="38" t="s">
        <v>460</v>
      </c>
      <c r="S222" s="38" t="s">
        <v>25</v>
      </c>
      <c r="T222" s="39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41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8" t="s">
        <v>2232</v>
      </c>
      <c r="R223" s="38" t="s">
        <v>2233</v>
      </c>
      <c r="S223" s="38" t="s">
        <v>25</v>
      </c>
      <c r="T223" s="39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41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8" t="s">
        <v>18738</v>
      </c>
      <c r="R224" s="38" t="s">
        <v>34277</v>
      </c>
      <c r="S224" s="38" t="s">
        <v>192</v>
      </c>
      <c r="T224" s="39">
        <v>1.1599999999999999</v>
      </c>
      <c r="U224" s="16" t="s">
        <v>2292</v>
      </c>
      <c r="V224" s="16" t="s">
        <v>2276</v>
      </c>
      <c r="W224" s="16" t="s">
        <v>2295</v>
      </c>
    </row>
    <row r="225" spans="1:23">
      <c r="A225" s="41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8" t="s">
        <v>1479</v>
      </c>
      <c r="R225" s="38" t="s">
        <v>1480</v>
      </c>
      <c r="S225" s="38" t="s">
        <v>165</v>
      </c>
      <c r="T225" s="39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41">
        <v>225</v>
      </c>
      <c r="B226" s="15">
        <v>29</v>
      </c>
      <c r="C226" s="15" t="s">
        <v>34276</v>
      </c>
      <c r="D226" s="16" t="s">
        <v>34336</v>
      </c>
      <c r="E226" s="16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8" t="s">
        <v>1659</v>
      </c>
      <c r="R226" s="38" t="s">
        <v>1660</v>
      </c>
      <c r="S226" s="38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41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8" t="s">
        <v>698</v>
      </c>
      <c r="R227" s="38" t="s">
        <v>699</v>
      </c>
      <c r="S227" s="38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41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8" t="s">
        <v>18717</v>
      </c>
      <c r="R228" s="38" t="s">
        <v>34278</v>
      </c>
      <c r="S228" s="38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41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8" t="s">
        <v>1964</v>
      </c>
      <c r="R229" s="38" t="s">
        <v>1965</v>
      </c>
      <c r="S229" s="38" t="s">
        <v>25</v>
      </c>
      <c r="T229" s="39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41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8" t="s">
        <v>459</v>
      </c>
      <c r="R230" s="38" t="s">
        <v>460</v>
      </c>
      <c r="S230" s="38" t="s">
        <v>25</v>
      </c>
      <c r="T230" s="39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41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8" t="s">
        <v>2232</v>
      </c>
      <c r="R231" s="38" t="s">
        <v>2233</v>
      </c>
      <c r="S231" s="38" t="s">
        <v>25</v>
      </c>
      <c r="T231" s="39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41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8" t="s">
        <v>18738</v>
      </c>
      <c r="R232" s="38" t="s">
        <v>34277</v>
      </c>
      <c r="S232" s="38" t="s">
        <v>192</v>
      </c>
      <c r="T232" s="39">
        <v>1.1599999999999999</v>
      </c>
      <c r="U232" s="16" t="s">
        <v>2292</v>
      </c>
      <c r="V232" s="16" t="s">
        <v>2276</v>
      </c>
      <c r="W232" s="16" t="s">
        <v>2295</v>
      </c>
    </row>
    <row r="233" spans="1:23">
      <c r="A233" s="41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8" t="s">
        <v>1479</v>
      </c>
      <c r="R233" s="38" t="s">
        <v>1480</v>
      </c>
      <c r="S233" s="38" t="s">
        <v>165</v>
      </c>
      <c r="T233" s="39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41">
        <v>233</v>
      </c>
      <c r="B234" s="15">
        <v>30</v>
      </c>
      <c r="C234" s="15" t="s">
        <v>34276</v>
      </c>
      <c r="D234" s="16" t="s">
        <v>34338</v>
      </c>
      <c r="E234" s="16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8" t="s">
        <v>1659</v>
      </c>
      <c r="R234" s="38" t="s">
        <v>1660</v>
      </c>
      <c r="S234" s="38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41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8" t="s">
        <v>698</v>
      </c>
      <c r="R235" s="38" t="s">
        <v>699</v>
      </c>
      <c r="S235" s="38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41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8" t="s">
        <v>18717</v>
      </c>
      <c r="R236" s="38" t="s">
        <v>34278</v>
      </c>
      <c r="S236" s="38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41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8" t="s">
        <v>1964</v>
      </c>
      <c r="R237" s="38" t="s">
        <v>1965</v>
      </c>
      <c r="S237" s="38" t="s">
        <v>25</v>
      </c>
      <c r="T237" s="39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41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8" t="s">
        <v>459</v>
      </c>
      <c r="R238" s="38" t="s">
        <v>460</v>
      </c>
      <c r="S238" s="38" t="s">
        <v>25</v>
      </c>
      <c r="T238" s="39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41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8" t="s">
        <v>2232</v>
      </c>
      <c r="R239" s="38" t="s">
        <v>2233</v>
      </c>
      <c r="S239" s="38" t="s">
        <v>25</v>
      </c>
      <c r="T239" s="39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41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8" t="s">
        <v>18738</v>
      </c>
      <c r="R240" s="38" t="s">
        <v>34277</v>
      </c>
      <c r="S240" s="38" t="s">
        <v>192</v>
      </c>
      <c r="T240" s="39">
        <v>1.1599999999999999</v>
      </c>
      <c r="U240" s="16" t="s">
        <v>2292</v>
      </c>
      <c r="V240" s="16" t="s">
        <v>2276</v>
      </c>
      <c r="W240" s="16" t="s">
        <v>2295</v>
      </c>
    </row>
    <row r="241" spans="1:23">
      <c r="A241" s="41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8" t="s">
        <v>1479</v>
      </c>
      <c r="R241" s="38" t="s">
        <v>1480</v>
      </c>
      <c r="S241" s="38" t="s">
        <v>165</v>
      </c>
      <c r="T241" s="39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41">
        <v>241</v>
      </c>
      <c r="B242" s="15">
        <v>31</v>
      </c>
      <c r="C242" s="15" t="s">
        <v>34276</v>
      </c>
      <c r="D242" s="16" t="s">
        <v>34340</v>
      </c>
      <c r="E242" s="16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8" t="s">
        <v>1659</v>
      </c>
      <c r="R242" s="38" t="s">
        <v>1660</v>
      </c>
      <c r="S242" s="38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41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8" t="s">
        <v>698</v>
      </c>
      <c r="R243" s="38" t="s">
        <v>699</v>
      </c>
      <c r="S243" s="38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41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8" t="s">
        <v>18717</v>
      </c>
      <c r="R244" s="38" t="s">
        <v>34278</v>
      </c>
      <c r="S244" s="38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41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8" t="s">
        <v>1964</v>
      </c>
      <c r="R245" s="38" t="s">
        <v>1965</v>
      </c>
      <c r="S245" s="38" t="s">
        <v>25</v>
      </c>
      <c r="T245" s="39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41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8" t="s">
        <v>459</v>
      </c>
      <c r="R246" s="38" t="s">
        <v>460</v>
      </c>
      <c r="S246" s="38" t="s">
        <v>25</v>
      </c>
      <c r="T246" s="39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41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8" t="s">
        <v>2232</v>
      </c>
      <c r="R247" s="38" t="s">
        <v>2233</v>
      </c>
      <c r="S247" s="38" t="s">
        <v>25</v>
      </c>
      <c r="T247" s="39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41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8" t="s">
        <v>18738</v>
      </c>
      <c r="R248" s="38" t="s">
        <v>34277</v>
      </c>
      <c r="S248" s="38" t="s">
        <v>192</v>
      </c>
      <c r="T248" s="39">
        <v>1.1599999999999999</v>
      </c>
      <c r="U248" s="16" t="s">
        <v>2292</v>
      </c>
      <c r="V248" s="16" t="s">
        <v>2276</v>
      </c>
      <c r="W248" s="16" t="s">
        <v>2295</v>
      </c>
    </row>
    <row r="249" spans="1:23">
      <c r="A249" s="41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8" t="s">
        <v>1479</v>
      </c>
      <c r="R249" s="38" t="s">
        <v>1480</v>
      </c>
      <c r="S249" s="38" t="s">
        <v>165</v>
      </c>
      <c r="T249" s="39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41">
        <v>249</v>
      </c>
      <c r="B250" s="15">
        <v>32</v>
      </c>
      <c r="C250" s="15" t="s">
        <v>34276</v>
      </c>
      <c r="D250" s="16" t="s">
        <v>34342</v>
      </c>
      <c r="E250" s="16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8" t="s">
        <v>1659</v>
      </c>
      <c r="R250" s="38" t="s">
        <v>1660</v>
      </c>
      <c r="S250" s="38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41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8" t="s">
        <v>698</v>
      </c>
      <c r="R251" s="38" t="s">
        <v>699</v>
      </c>
      <c r="S251" s="38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41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8" t="s">
        <v>18717</v>
      </c>
      <c r="R252" s="38" t="s">
        <v>34278</v>
      </c>
      <c r="S252" s="38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41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8" t="s">
        <v>1964</v>
      </c>
      <c r="R253" s="38" t="s">
        <v>1965</v>
      </c>
      <c r="S253" s="38" t="s">
        <v>25</v>
      </c>
      <c r="T253" s="39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41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8" t="s">
        <v>459</v>
      </c>
      <c r="R254" s="38" t="s">
        <v>460</v>
      </c>
      <c r="S254" s="38" t="s">
        <v>25</v>
      </c>
      <c r="T254" s="39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41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8" t="s">
        <v>2232</v>
      </c>
      <c r="R255" s="38" t="s">
        <v>2233</v>
      </c>
      <c r="S255" s="38" t="s">
        <v>25</v>
      </c>
      <c r="T255" s="39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41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8" t="s">
        <v>18738</v>
      </c>
      <c r="R256" s="38" t="s">
        <v>34277</v>
      </c>
      <c r="S256" s="38" t="s">
        <v>192</v>
      </c>
      <c r="T256" s="39">
        <v>1.1599999999999999</v>
      </c>
      <c r="U256" s="16" t="s">
        <v>2292</v>
      </c>
      <c r="V256" s="16" t="s">
        <v>2276</v>
      </c>
      <c r="W256" s="16" t="s">
        <v>2295</v>
      </c>
    </row>
    <row r="257" spans="1:23">
      <c r="A257" s="41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8" t="s">
        <v>1479</v>
      </c>
      <c r="R257" s="38" t="s">
        <v>1480</v>
      </c>
      <c r="S257" s="38" t="s">
        <v>165</v>
      </c>
      <c r="T257" s="39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41">
        <v>257</v>
      </c>
      <c r="B258" s="15">
        <v>33</v>
      </c>
      <c r="C258" s="15" t="s">
        <v>34276</v>
      </c>
      <c r="D258" s="16" t="s">
        <v>34344</v>
      </c>
      <c r="E258" s="16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8" t="s">
        <v>1659</v>
      </c>
      <c r="R258" s="38" t="s">
        <v>1660</v>
      </c>
      <c r="S258" s="38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41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8" t="s">
        <v>698</v>
      </c>
      <c r="R259" s="38" t="s">
        <v>699</v>
      </c>
      <c r="S259" s="38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41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8" t="s">
        <v>18717</v>
      </c>
      <c r="R260" s="38" t="s">
        <v>34278</v>
      </c>
      <c r="S260" s="38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41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8" t="s">
        <v>1964</v>
      </c>
      <c r="R261" s="38" t="s">
        <v>1965</v>
      </c>
      <c r="S261" s="38" t="s">
        <v>25</v>
      </c>
      <c r="T261" s="39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41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8" t="s">
        <v>459</v>
      </c>
      <c r="R262" s="38" t="s">
        <v>460</v>
      </c>
      <c r="S262" s="38" t="s">
        <v>25</v>
      </c>
      <c r="T262" s="39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41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8" t="s">
        <v>2232</v>
      </c>
      <c r="R263" s="38" t="s">
        <v>2233</v>
      </c>
      <c r="S263" s="38" t="s">
        <v>25</v>
      </c>
      <c r="T263" s="39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41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8" t="s">
        <v>18738</v>
      </c>
      <c r="R264" s="38" t="s">
        <v>34277</v>
      </c>
      <c r="S264" s="38" t="s">
        <v>192</v>
      </c>
      <c r="T264" s="39">
        <v>1.1599999999999999</v>
      </c>
      <c r="U264" s="16" t="s">
        <v>2292</v>
      </c>
      <c r="V264" s="16" t="s">
        <v>2276</v>
      </c>
      <c r="W264" s="16" t="s">
        <v>2295</v>
      </c>
    </row>
    <row r="265" spans="1:23">
      <c r="A265" s="41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8" t="s">
        <v>1479</v>
      </c>
      <c r="R265" s="38" t="s">
        <v>1480</v>
      </c>
      <c r="S265" s="38" t="s">
        <v>165</v>
      </c>
      <c r="T265" s="39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41">
        <v>265</v>
      </c>
      <c r="B266" s="15">
        <v>34</v>
      </c>
      <c r="C266" s="15" t="s">
        <v>34276</v>
      </c>
      <c r="D266" s="16" t="s">
        <v>34346</v>
      </c>
      <c r="E266" s="16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8" t="s">
        <v>1659</v>
      </c>
      <c r="R266" s="38" t="s">
        <v>1660</v>
      </c>
      <c r="S266" s="38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41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8" t="s">
        <v>698</v>
      </c>
      <c r="R267" s="38" t="s">
        <v>699</v>
      </c>
      <c r="S267" s="38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41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8" t="s">
        <v>18717</v>
      </c>
      <c r="R268" s="38" t="s">
        <v>34278</v>
      </c>
      <c r="S268" s="38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41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8" t="s">
        <v>1964</v>
      </c>
      <c r="R269" s="38" t="s">
        <v>1965</v>
      </c>
      <c r="S269" s="38" t="s">
        <v>25</v>
      </c>
      <c r="T269" s="39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41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8" t="s">
        <v>459</v>
      </c>
      <c r="R270" s="38" t="s">
        <v>460</v>
      </c>
      <c r="S270" s="38" t="s">
        <v>25</v>
      </c>
      <c r="T270" s="39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41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8" t="s">
        <v>2232</v>
      </c>
      <c r="R271" s="38" t="s">
        <v>2233</v>
      </c>
      <c r="S271" s="38" t="s">
        <v>25</v>
      </c>
      <c r="T271" s="39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41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8" t="s">
        <v>18738</v>
      </c>
      <c r="R272" s="38" t="s">
        <v>34277</v>
      </c>
      <c r="S272" s="38" t="s">
        <v>192</v>
      </c>
      <c r="T272" s="39">
        <v>1.1599999999999999</v>
      </c>
      <c r="U272" s="16" t="s">
        <v>2292</v>
      </c>
      <c r="V272" s="16" t="s">
        <v>2276</v>
      </c>
      <c r="W272" s="16" t="s">
        <v>2295</v>
      </c>
    </row>
    <row r="273" spans="1:23">
      <c r="A273" s="41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8" t="s">
        <v>1479</v>
      </c>
      <c r="R273" s="38" t="s">
        <v>1480</v>
      </c>
      <c r="S273" s="38" t="s">
        <v>165</v>
      </c>
      <c r="T273" s="39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41">
        <v>273</v>
      </c>
      <c r="B274" s="15">
        <v>35</v>
      </c>
      <c r="C274" s="15" t="s">
        <v>34276</v>
      </c>
      <c r="D274" s="16" t="s">
        <v>34348</v>
      </c>
      <c r="E274" s="16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8" t="s">
        <v>1659</v>
      </c>
      <c r="R274" s="38" t="s">
        <v>1660</v>
      </c>
      <c r="S274" s="38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41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8" t="s">
        <v>698</v>
      </c>
      <c r="R275" s="38" t="s">
        <v>699</v>
      </c>
      <c r="S275" s="38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41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8" t="s">
        <v>18717</v>
      </c>
      <c r="R276" s="38" t="s">
        <v>34278</v>
      </c>
      <c r="S276" s="38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41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8" t="s">
        <v>1964</v>
      </c>
      <c r="R277" s="38" t="s">
        <v>1965</v>
      </c>
      <c r="S277" s="38" t="s">
        <v>25</v>
      </c>
      <c r="T277" s="39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41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8" t="s">
        <v>459</v>
      </c>
      <c r="R278" s="38" t="s">
        <v>460</v>
      </c>
      <c r="S278" s="38" t="s">
        <v>25</v>
      </c>
      <c r="T278" s="39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41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8" t="s">
        <v>2232</v>
      </c>
      <c r="R279" s="38" t="s">
        <v>2233</v>
      </c>
      <c r="S279" s="38" t="s">
        <v>25</v>
      </c>
      <c r="T279" s="39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41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8" t="s">
        <v>18738</v>
      </c>
      <c r="R280" s="38" t="s">
        <v>34277</v>
      </c>
      <c r="S280" s="38" t="s">
        <v>192</v>
      </c>
      <c r="T280" s="39">
        <v>1.1599999999999999</v>
      </c>
      <c r="U280" s="16" t="s">
        <v>2292</v>
      </c>
      <c r="V280" s="16" t="s">
        <v>2276</v>
      </c>
      <c r="W280" s="16" t="s">
        <v>2295</v>
      </c>
    </row>
    <row r="281" spans="1:23">
      <c r="A281" s="41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8" t="s">
        <v>1479</v>
      </c>
      <c r="R281" s="38" t="s">
        <v>1480</v>
      </c>
      <c r="S281" s="38" t="s">
        <v>165</v>
      </c>
      <c r="T281" s="39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41">
        <v>281</v>
      </c>
      <c r="B282" s="15">
        <v>36</v>
      </c>
      <c r="C282" s="15" t="s">
        <v>34276</v>
      </c>
      <c r="D282" s="16" t="s">
        <v>34350</v>
      </c>
      <c r="E282" s="16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8" t="s">
        <v>1659</v>
      </c>
      <c r="R282" s="38" t="s">
        <v>1660</v>
      </c>
      <c r="S282" s="38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41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8" t="s">
        <v>698</v>
      </c>
      <c r="R283" s="38" t="s">
        <v>699</v>
      </c>
      <c r="S283" s="38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41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8" t="s">
        <v>18717</v>
      </c>
      <c r="R284" s="38" t="s">
        <v>34278</v>
      </c>
      <c r="S284" s="38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41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8" t="s">
        <v>1964</v>
      </c>
      <c r="R285" s="38" t="s">
        <v>1965</v>
      </c>
      <c r="S285" s="38" t="s">
        <v>25</v>
      </c>
      <c r="T285" s="39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41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8" t="s">
        <v>459</v>
      </c>
      <c r="R286" s="38" t="s">
        <v>460</v>
      </c>
      <c r="S286" s="38" t="s">
        <v>25</v>
      </c>
      <c r="T286" s="39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41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8" t="s">
        <v>2232</v>
      </c>
      <c r="R287" s="38" t="s">
        <v>2233</v>
      </c>
      <c r="S287" s="38" t="s">
        <v>25</v>
      </c>
      <c r="T287" s="39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41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8" t="s">
        <v>18738</v>
      </c>
      <c r="R288" s="38" t="s">
        <v>34277</v>
      </c>
      <c r="S288" s="38" t="s">
        <v>192</v>
      </c>
      <c r="T288" s="39">
        <v>1.1599999999999999</v>
      </c>
      <c r="U288" s="16" t="s">
        <v>2292</v>
      </c>
      <c r="V288" s="16" t="s">
        <v>2276</v>
      </c>
      <c r="W288" s="16" t="s">
        <v>2295</v>
      </c>
    </row>
    <row r="289" spans="1:23">
      <c r="A289" s="41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8" t="s">
        <v>1479</v>
      </c>
      <c r="R289" s="38" t="s">
        <v>1480</v>
      </c>
      <c r="S289" s="38" t="s">
        <v>165</v>
      </c>
      <c r="T289" s="39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41">
        <v>289</v>
      </c>
      <c r="B290" s="15">
        <v>37</v>
      </c>
      <c r="C290" s="15" t="s">
        <v>34276</v>
      </c>
      <c r="D290" s="16" t="s">
        <v>34352</v>
      </c>
      <c r="E290" s="16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8" t="s">
        <v>1659</v>
      </c>
      <c r="R290" s="38" t="s">
        <v>1660</v>
      </c>
      <c r="S290" s="38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41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8" t="s">
        <v>698</v>
      </c>
      <c r="R291" s="38" t="s">
        <v>699</v>
      </c>
      <c r="S291" s="38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41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8" t="s">
        <v>18717</v>
      </c>
      <c r="R292" s="38" t="s">
        <v>34278</v>
      </c>
      <c r="S292" s="38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41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8" t="s">
        <v>1964</v>
      </c>
      <c r="R293" s="38" t="s">
        <v>1965</v>
      </c>
      <c r="S293" s="38" t="s">
        <v>25</v>
      </c>
      <c r="T293" s="39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41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8" t="s">
        <v>459</v>
      </c>
      <c r="R294" s="38" t="s">
        <v>460</v>
      </c>
      <c r="S294" s="38" t="s">
        <v>25</v>
      </c>
      <c r="T294" s="39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41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8" t="s">
        <v>2232</v>
      </c>
      <c r="R295" s="38" t="s">
        <v>2233</v>
      </c>
      <c r="S295" s="38" t="s">
        <v>25</v>
      </c>
      <c r="T295" s="39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41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8" t="s">
        <v>18738</v>
      </c>
      <c r="R296" s="38" t="s">
        <v>34277</v>
      </c>
      <c r="S296" s="38" t="s">
        <v>192</v>
      </c>
      <c r="T296" s="39">
        <v>1.1599999999999999</v>
      </c>
      <c r="U296" s="16" t="s">
        <v>2292</v>
      </c>
      <c r="V296" s="16" t="s">
        <v>2276</v>
      </c>
      <c r="W296" s="16" t="s">
        <v>2295</v>
      </c>
    </row>
    <row r="297" spans="1:23">
      <c r="A297" s="41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8" t="s">
        <v>1479</v>
      </c>
      <c r="R297" s="38" t="s">
        <v>1480</v>
      </c>
      <c r="S297" s="38" t="s">
        <v>165</v>
      </c>
      <c r="T297" s="39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41">
        <v>297</v>
      </c>
      <c r="B298" s="15">
        <v>38</v>
      </c>
      <c r="C298" s="15" t="s">
        <v>34276</v>
      </c>
      <c r="D298" s="16" t="s">
        <v>34354</v>
      </c>
      <c r="E298" s="16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8" t="s">
        <v>1659</v>
      </c>
      <c r="R298" s="38" t="s">
        <v>1660</v>
      </c>
      <c r="S298" s="38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41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8" t="s">
        <v>698</v>
      </c>
      <c r="R299" s="38" t="s">
        <v>699</v>
      </c>
      <c r="S299" s="38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41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8" t="s">
        <v>18717</v>
      </c>
      <c r="R300" s="38" t="s">
        <v>34278</v>
      </c>
      <c r="S300" s="38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41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8" t="s">
        <v>1964</v>
      </c>
      <c r="R301" s="38" t="s">
        <v>1965</v>
      </c>
      <c r="S301" s="38" t="s">
        <v>25</v>
      </c>
      <c r="T301" s="39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41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8" t="s">
        <v>459</v>
      </c>
      <c r="R302" s="38" t="s">
        <v>460</v>
      </c>
      <c r="S302" s="38" t="s">
        <v>25</v>
      </c>
      <c r="T302" s="39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41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8" t="s">
        <v>2232</v>
      </c>
      <c r="R303" s="38" t="s">
        <v>2233</v>
      </c>
      <c r="S303" s="38" t="s">
        <v>25</v>
      </c>
      <c r="T303" s="39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41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8" t="s">
        <v>18738</v>
      </c>
      <c r="R304" s="38" t="s">
        <v>34277</v>
      </c>
      <c r="S304" s="38" t="s">
        <v>192</v>
      </c>
      <c r="T304" s="39">
        <v>1.1599999999999999</v>
      </c>
      <c r="U304" s="16" t="s">
        <v>2292</v>
      </c>
      <c r="V304" s="16" t="s">
        <v>2276</v>
      </c>
      <c r="W304" s="16" t="s">
        <v>2295</v>
      </c>
    </row>
    <row r="305" spans="1:23">
      <c r="A305" s="41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8" t="s">
        <v>1479</v>
      </c>
      <c r="R305" s="38" t="s">
        <v>1480</v>
      </c>
      <c r="S305" s="38" t="s">
        <v>165</v>
      </c>
      <c r="T305" s="39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41">
        <v>305</v>
      </c>
      <c r="B306" s="15">
        <v>39</v>
      </c>
      <c r="C306" s="15" t="s">
        <v>34276</v>
      </c>
      <c r="D306" s="16" t="s">
        <v>34356</v>
      </c>
      <c r="E306" s="16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8" t="s">
        <v>1659</v>
      </c>
      <c r="R306" s="38" t="s">
        <v>1660</v>
      </c>
      <c r="S306" s="38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41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8" t="s">
        <v>698</v>
      </c>
      <c r="R307" s="38" t="s">
        <v>699</v>
      </c>
      <c r="S307" s="38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41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8" t="s">
        <v>18717</v>
      </c>
      <c r="R308" s="38" t="s">
        <v>34278</v>
      </c>
      <c r="S308" s="38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41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8" t="s">
        <v>1964</v>
      </c>
      <c r="R309" s="38" t="s">
        <v>1965</v>
      </c>
      <c r="S309" s="38" t="s">
        <v>25</v>
      </c>
      <c r="T309" s="39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41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8" t="s">
        <v>459</v>
      </c>
      <c r="R310" s="38" t="s">
        <v>460</v>
      </c>
      <c r="S310" s="38" t="s">
        <v>25</v>
      </c>
      <c r="T310" s="39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41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8" t="s">
        <v>2232</v>
      </c>
      <c r="R311" s="38" t="s">
        <v>2233</v>
      </c>
      <c r="S311" s="38" t="s">
        <v>25</v>
      </c>
      <c r="T311" s="39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41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8" t="s">
        <v>18738</v>
      </c>
      <c r="R312" s="38" t="s">
        <v>34277</v>
      </c>
      <c r="S312" s="38" t="s">
        <v>192</v>
      </c>
      <c r="T312" s="39">
        <v>1.1599999999999999</v>
      </c>
      <c r="U312" s="16" t="s">
        <v>2292</v>
      </c>
      <c r="V312" s="16" t="s">
        <v>2276</v>
      </c>
      <c r="W312" s="16" t="s">
        <v>2295</v>
      </c>
    </row>
    <row r="313" spans="1:23">
      <c r="A313" s="41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8" t="s">
        <v>1479</v>
      </c>
      <c r="R313" s="38" t="s">
        <v>1480</v>
      </c>
      <c r="S313" s="38" t="s">
        <v>165</v>
      </c>
      <c r="T313" s="39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41">
        <v>313</v>
      </c>
      <c r="B314" s="15">
        <v>40</v>
      </c>
      <c r="C314" s="15" t="s">
        <v>34276</v>
      </c>
      <c r="D314" s="16" t="s">
        <v>34358</v>
      </c>
      <c r="E314" s="16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8" t="s">
        <v>1659</v>
      </c>
      <c r="R314" s="38" t="s">
        <v>1660</v>
      </c>
      <c r="S314" s="38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41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8" t="s">
        <v>698</v>
      </c>
      <c r="R315" s="38" t="s">
        <v>699</v>
      </c>
      <c r="S315" s="38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41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8" t="s">
        <v>18717</v>
      </c>
      <c r="R316" s="38" t="s">
        <v>34278</v>
      </c>
      <c r="S316" s="38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41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8" t="s">
        <v>1964</v>
      </c>
      <c r="R317" s="38" t="s">
        <v>1965</v>
      </c>
      <c r="S317" s="38" t="s">
        <v>25</v>
      </c>
      <c r="T317" s="39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41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8" t="s">
        <v>459</v>
      </c>
      <c r="R318" s="38" t="s">
        <v>460</v>
      </c>
      <c r="S318" s="38" t="s">
        <v>25</v>
      </c>
      <c r="T318" s="39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41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8" t="s">
        <v>2232</v>
      </c>
      <c r="R319" s="38" t="s">
        <v>2233</v>
      </c>
      <c r="S319" s="38" t="s">
        <v>25</v>
      </c>
      <c r="T319" s="39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41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8" t="s">
        <v>18738</v>
      </c>
      <c r="R320" s="38" t="s">
        <v>34277</v>
      </c>
      <c r="S320" s="38" t="s">
        <v>192</v>
      </c>
      <c r="T320" s="39">
        <v>1.1599999999999999</v>
      </c>
      <c r="U320" s="16" t="s">
        <v>2292</v>
      </c>
      <c r="V320" s="16" t="s">
        <v>2276</v>
      </c>
      <c r="W320" s="16" t="s">
        <v>2295</v>
      </c>
    </row>
    <row r="321" spans="1:23">
      <c r="A321" s="41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8" t="s">
        <v>1479</v>
      </c>
      <c r="R321" s="38" t="s">
        <v>1480</v>
      </c>
      <c r="S321" s="38" t="s">
        <v>165</v>
      </c>
      <c r="T321" s="39">
        <v>2</v>
      </c>
      <c r="U321" s="16" t="s">
        <v>2294</v>
      </c>
      <c r="V321" s="16" t="s">
        <v>2276</v>
      </c>
      <c r="W321" s="16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2024-03-28T09:05:22Z</dcterms:modified>
</cp:coreProperties>
</file>