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wsl.localhost\Ubuntu\home\alpha\work\alpha_concurrent\libalconcurrent\doc\"/>
    </mc:Choice>
  </mc:AlternateContent>
  <xr:revisionPtr revIDLastSave="0" documentId="13_ncr:1_{2A758224-7566-4A33-8F0E-0B340BBAB138}" xr6:coauthVersionLast="47" xr6:coauthVersionMax="47" xr10:uidLastSave="{00000000-0000-0000-0000-000000000000}"/>
  <bookViews>
    <workbookView xWindow="-120" yWindow="-120" windowWidth="29040" windowHeight="15720" activeTab="1" xr2:uid="{00000000-000D-0000-FFFF-FFFF00000000}"/>
  </bookViews>
  <sheets>
    <sheet name="design overview" sheetId="4" r:id="rId1"/>
    <sheet name="global slot parameters"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8" i="5" l="1"/>
  <c r="B133" i="5"/>
  <c r="B132" i="5"/>
  <c r="B131" i="5"/>
  <c r="B130" i="5"/>
  <c r="B129" i="5"/>
  <c r="B127" i="5"/>
  <c r="E110" i="5"/>
  <c r="E111" i="5" s="1"/>
  <c r="E112" i="5" s="1"/>
  <c r="E113" i="5" s="1"/>
  <c r="E114" i="5" s="1"/>
  <c r="E115" i="5" s="1"/>
  <c r="E116" i="5" s="1"/>
  <c r="E117" i="5" s="1"/>
  <c r="E118" i="5" s="1"/>
  <c r="E119" i="5" s="1"/>
  <c r="E120" i="5" s="1"/>
  <c r="E121" i="5" s="1"/>
  <c r="E122" i="5" s="1"/>
  <c r="E123" i="5" s="1"/>
  <c r="E124" i="5" s="1"/>
  <c r="E125" i="5" s="1"/>
  <c r="E126" i="5" s="1"/>
  <c r="E127" i="5" s="1"/>
  <c r="E109" i="5"/>
  <c r="E102" i="5"/>
  <c r="E103" i="5" s="1"/>
  <c r="E104" i="5" s="1"/>
  <c r="E105" i="5" s="1"/>
  <c r="E106" i="5" s="1"/>
  <c r="E107" i="5" s="1"/>
  <c r="E108" i="5" s="1"/>
  <c r="E70" i="5"/>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E101" i="5" s="1"/>
  <c r="E8" i="5"/>
  <c r="E9" i="5" s="1"/>
  <c r="E7" i="5"/>
  <c r="E6"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F7" i="5"/>
  <c r="F6" i="5"/>
  <c r="E128" i="5" l="1"/>
  <c r="E129" i="5" s="1"/>
  <c r="E130" i="5" s="1"/>
  <c r="E131" i="5" s="1"/>
  <c r="E132" i="5" s="1"/>
  <c r="E133" i="5" s="1"/>
  <c r="N133" i="5" s="1"/>
  <c r="F70" i="5"/>
  <c r="I70" i="5" s="1"/>
  <c r="F9" i="5"/>
  <c r="E10" i="5"/>
  <c r="I9" i="5"/>
  <c r="F71" i="5"/>
  <c r="I71" i="5" s="1"/>
  <c r="F72" i="5"/>
  <c r="I72" i="5" s="1"/>
  <c r="F8" i="5"/>
  <c r="I8" i="5" s="1"/>
  <c r="I6" i="5"/>
  <c r="I7" i="5"/>
  <c r="F73" i="5"/>
  <c r="I73" i="5" s="1"/>
  <c r="F74" i="5" l="1"/>
  <c r="I74" i="5" s="1"/>
  <c r="F10" i="5"/>
  <c r="I10" i="5" s="1"/>
  <c r="E11" i="5"/>
  <c r="F75" i="5" l="1"/>
  <c r="I75" i="5" s="1"/>
  <c r="F11" i="5"/>
  <c r="E12" i="5"/>
  <c r="I11" i="5"/>
  <c r="F76" i="5" l="1"/>
  <c r="I76" i="5" s="1"/>
  <c r="E13" i="5"/>
  <c r="F12" i="5"/>
  <c r="I12" i="5" s="1"/>
  <c r="F77" i="5" l="1"/>
  <c r="I77" i="5" s="1"/>
  <c r="F13" i="5"/>
  <c r="E14" i="5"/>
  <c r="I13" i="5"/>
  <c r="F78" i="5" l="1"/>
  <c r="I78" i="5" s="1"/>
  <c r="F14" i="5"/>
  <c r="E15" i="5"/>
  <c r="I14" i="5"/>
  <c r="F79" i="5" l="1"/>
  <c r="I79" i="5"/>
  <c r="F15" i="5"/>
  <c r="E16" i="5"/>
  <c r="I15" i="5"/>
  <c r="F80" i="5" l="1"/>
  <c r="I80" i="5" s="1"/>
  <c r="F16" i="5"/>
  <c r="E17" i="5"/>
  <c r="I16" i="5"/>
  <c r="F81" i="5" l="1"/>
  <c r="I81" i="5" s="1"/>
  <c r="F17" i="5"/>
  <c r="I17" i="5" s="1"/>
  <c r="E18" i="5"/>
  <c r="F82" i="5" l="1"/>
  <c r="I82" i="5" s="1"/>
  <c r="F18" i="5"/>
  <c r="E19" i="5"/>
  <c r="I18" i="5"/>
  <c r="F83" i="5" l="1"/>
  <c r="I83" i="5" s="1"/>
  <c r="F19" i="5"/>
  <c r="E20" i="5"/>
  <c r="I19" i="5"/>
  <c r="F84" i="5" l="1"/>
  <c r="I84" i="5" s="1"/>
  <c r="E21" i="5"/>
  <c r="F20" i="5"/>
  <c r="I20" i="5"/>
  <c r="F85" i="5" l="1"/>
  <c r="I85" i="5"/>
  <c r="E22" i="5"/>
  <c r="F21" i="5"/>
  <c r="I21" i="5"/>
  <c r="F86" i="5" l="1"/>
  <c r="I86" i="5"/>
  <c r="E23" i="5"/>
  <c r="F22" i="5"/>
  <c r="I22" i="5"/>
  <c r="F87" i="5" l="1"/>
  <c r="I87" i="5"/>
  <c r="E24" i="5"/>
  <c r="F23" i="5"/>
  <c r="I23" i="5"/>
  <c r="F88" i="5" l="1"/>
  <c r="I88" i="5"/>
  <c r="E25" i="5"/>
  <c r="F24" i="5"/>
  <c r="I24" i="5" s="1"/>
  <c r="F89" i="5" l="1"/>
  <c r="I89" i="5" s="1"/>
  <c r="E26" i="5"/>
  <c r="F25" i="5"/>
  <c r="I25" i="5"/>
  <c r="F90" i="5" l="1"/>
  <c r="I90" i="5" s="1"/>
  <c r="E27" i="5"/>
  <c r="F26" i="5"/>
  <c r="I26" i="5"/>
  <c r="F91" i="5" l="1"/>
  <c r="I91" i="5" s="1"/>
  <c r="F27" i="5"/>
  <c r="I27" i="5" s="1"/>
  <c r="E28" i="5"/>
  <c r="F92" i="5" l="1"/>
  <c r="I92" i="5" s="1"/>
  <c r="E29" i="5"/>
  <c r="F28" i="5"/>
  <c r="I28" i="5"/>
  <c r="F93" i="5" l="1"/>
  <c r="I93" i="5" s="1"/>
  <c r="E30" i="5"/>
  <c r="F29" i="5"/>
  <c r="I29" i="5"/>
  <c r="F94" i="5" l="1"/>
  <c r="I94" i="5" s="1"/>
  <c r="E31" i="5"/>
  <c r="F30" i="5"/>
  <c r="I30" i="5" s="1"/>
  <c r="F95" i="5" l="1"/>
  <c r="I95" i="5" s="1"/>
  <c r="F31" i="5"/>
  <c r="E32" i="5"/>
  <c r="I31" i="5"/>
  <c r="F96" i="5" l="1"/>
  <c r="I96" i="5" s="1"/>
  <c r="F32" i="5"/>
  <c r="E33" i="5"/>
  <c r="I32" i="5"/>
  <c r="F97" i="5" l="1"/>
  <c r="I97" i="5" s="1"/>
  <c r="F33" i="5"/>
  <c r="I33" i="5" s="1"/>
  <c r="E34" i="5"/>
  <c r="F98" i="5" l="1"/>
  <c r="I98" i="5" s="1"/>
  <c r="E35" i="5"/>
  <c r="F34" i="5"/>
  <c r="I34" i="5" s="1"/>
  <c r="F99" i="5" l="1"/>
  <c r="I99" i="5"/>
  <c r="E36" i="5"/>
  <c r="F35" i="5"/>
  <c r="I35" i="5" s="1"/>
  <c r="F100" i="5" l="1"/>
  <c r="I100" i="5" s="1"/>
  <c r="E37" i="5"/>
  <c r="F36" i="5"/>
  <c r="I36" i="5"/>
  <c r="F101" i="5" l="1"/>
  <c r="I101" i="5"/>
  <c r="F37" i="5"/>
  <c r="I37" i="5" s="1"/>
  <c r="E38" i="5"/>
  <c r="F108" i="5" l="1"/>
  <c r="I108" i="5" s="1"/>
  <c r="F115" i="5"/>
  <c r="I115" i="5" s="1"/>
  <c r="F104" i="5"/>
  <c r="I104" i="5" s="1"/>
  <c r="F103" i="5"/>
  <c r="I103" i="5" s="1"/>
  <c r="F102" i="5"/>
  <c r="I102" i="5" s="1"/>
  <c r="F111" i="5"/>
  <c r="I111" i="5" s="1"/>
  <c r="F107" i="5"/>
  <c r="I107" i="5" s="1"/>
  <c r="F109" i="5"/>
  <c r="I109" i="5" s="1"/>
  <c r="F113" i="5"/>
  <c r="I113" i="5" s="1"/>
  <c r="F106" i="5"/>
  <c r="I106" i="5" s="1"/>
  <c r="F116" i="5"/>
  <c r="I116" i="5" s="1"/>
  <c r="F112" i="5"/>
  <c r="I112" i="5" s="1"/>
  <c r="F117" i="5"/>
  <c r="F105" i="5"/>
  <c r="I105" i="5" s="1"/>
  <c r="F114" i="5"/>
  <c r="I114" i="5" s="1"/>
  <c r="F110" i="5"/>
  <c r="I110" i="5" s="1"/>
  <c r="E39" i="5"/>
  <c r="F38" i="5"/>
  <c r="I38" i="5"/>
  <c r="F124" i="5" l="1"/>
  <c r="I124" i="5" s="1"/>
  <c r="F123" i="5"/>
  <c r="I123" i="5" s="1"/>
  <c r="I117" i="5"/>
  <c r="F118" i="5"/>
  <c r="I118" i="5" s="1"/>
  <c r="F119" i="5"/>
  <c r="I119" i="5" s="1"/>
  <c r="F120" i="5"/>
  <c r="I120" i="5" s="1"/>
  <c r="F121" i="5"/>
  <c r="I121" i="5" s="1"/>
  <c r="F125" i="5"/>
  <c r="F122" i="5"/>
  <c r="I122" i="5" s="1"/>
  <c r="F39" i="5"/>
  <c r="E40" i="5"/>
  <c r="I39" i="5"/>
  <c r="F131" i="5" l="1"/>
  <c r="I131" i="5" s="1"/>
  <c r="F133" i="5"/>
  <c r="I133" i="5" s="1"/>
  <c r="I125" i="5"/>
  <c r="F130" i="5"/>
  <c r="I130" i="5" s="1"/>
  <c r="F129" i="5"/>
  <c r="I129" i="5" s="1"/>
  <c r="F127" i="5"/>
  <c r="I127" i="5" s="1"/>
  <c r="F126" i="5"/>
  <c r="I126" i="5" s="1"/>
  <c r="F128" i="5"/>
  <c r="I128" i="5" s="1"/>
  <c r="F132" i="5"/>
  <c r="I132" i="5" s="1"/>
  <c r="F40" i="5"/>
  <c r="E41" i="5"/>
  <c r="I40" i="5"/>
  <c r="F41" i="5" l="1"/>
  <c r="E42" i="5"/>
  <c r="I41" i="5"/>
  <c r="E43" i="5" l="1"/>
  <c r="F42" i="5"/>
  <c r="I42" i="5" s="1"/>
  <c r="E44" i="5" l="1"/>
  <c r="F43" i="5"/>
  <c r="I43" i="5" s="1"/>
  <c r="E45" i="5" l="1"/>
  <c r="F44" i="5"/>
  <c r="I44" i="5"/>
  <c r="E46" i="5" l="1"/>
  <c r="F45" i="5"/>
  <c r="I45" i="5" s="1"/>
  <c r="E47" i="5" l="1"/>
  <c r="F46" i="5"/>
  <c r="I46" i="5"/>
  <c r="F47" i="5" l="1"/>
  <c r="E48" i="5"/>
  <c r="I47" i="5"/>
  <c r="F48" i="5" l="1"/>
  <c r="E49" i="5"/>
  <c r="I48" i="5"/>
  <c r="E50" i="5" l="1"/>
  <c r="F49" i="5"/>
  <c r="I49" i="5"/>
  <c r="E51" i="5" l="1"/>
  <c r="F50" i="5"/>
  <c r="I50" i="5" s="1"/>
  <c r="E52" i="5" l="1"/>
  <c r="F51" i="5"/>
  <c r="I51" i="5" s="1"/>
  <c r="E53" i="5" l="1"/>
  <c r="F52" i="5"/>
  <c r="I52" i="5" s="1"/>
  <c r="E54" i="5" l="1"/>
  <c r="F53" i="5"/>
  <c r="I53" i="5" s="1"/>
  <c r="F54" i="5" l="1"/>
  <c r="I54" i="5" s="1"/>
  <c r="E55" i="5"/>
  <c r="F55" i="5" l="1"/>
  <c r="I55" i="5" s="1"/>
  <c r="E56" i="5"/>
  <c r="F56" i="5" l="1"/>
  <c r="E57" i="5"/>
  <c r="I56" i="5"/>
  <c r="F57" i="5" l="1"/>
  <c r="E58" i="5"/>
  <c r="I57" i="5"/>
  <c r="F58" i="5" l="1"/>
  <c r="E59" i="5"/>
  <c r="I58" i="5"/>
  <c r="E60" i="5" l="1"/>
  <c r="F59" i="5"/>
  <c r="I59" i="5"/>
  <c r="E61" i="5" l="1"/>
  <c r="F60" i="5"/>
  <c r="I60" i="5" s="1"/>
  <c r="E62" i="5" l="1"/>
  <c r="F61" i="5"/>
  <c r="I61" i="5" s="1"/>
  <c r="E63" i="5" l="1"/>
  <c r="F62" i="5"/>
  <c r="I62" i="5" s="1"/>
  <c r="E64" i="5" l="1"/>
  <c r="F63" i="5"/>
  <c r="I63" i="5" s="1"/>
  <c r="E65" i="5" l="1"/>
  <c r="F64" i="5"/>
  <c r="I64" i="5"/>
  <c r="E66" i="5" l="1"/>
  <c r="F65" i="5"/>
  <c r="I65" i="5"/>
  <c r="E67" i="5" l="1"/>
  <c r="F66" i="5"/>
  <c r="I66" i="5"/>
  <c r="E68" i="5" l="1"/>
  <c r="F67" i="5"/>
  <c r="I67" i="5"/>
  <c r="E69" i="5" l="1"/>
  <c r="F68" i="5"/>
  <c r="I68" i="5"/>
  <c r="F69" i="5" l="1"/>
  <c r="I69" i="5"/>
</calcChain>
</file>

<file path=xl/sharedStrings.xml><?xml version="1.0" encoding="utf-8"?>
<sst xmlns="http://schemas.openxmlformats.org/spreadsheetml/2006/main" count="347" uniqueCount="85">
  <si>
    <t>小さいメモリ</t>
    <rPh sb="0" eb="1">
      <t>チイ</t>
    </rPh>
    <phoneticPr fontId="1"/>
  </si>
  <si>
    <t>固定サイズで配列として用意された領域から割り当てる</t>
    <rPh sb="0" eb="2">
      <t>コテイ</t>
    </rPh>
    <rPh sb="6" eb="8">
      <t>ハイレツ</t>
    </rPh>
    <rPh sb="11" eb="13">
      <t>ヨウイ</t>
    </rPh>
    <rPh sb="16" eb="18">
      <t>リョウイキ</t>
    </rPh>
    <rPh sb="20" eb="21">
      <t>ワ</t>
    </rPh>
    <rPh sb="22" eb="23">
      <t>ア</t>
    </rPh>
    <phoneticPr fontId="1"/>
  </si>
  <si>
    <t>大きいメモリ</t>
    <rPh sb="0" eb="1">
      <t>オオ</t>
    </rPh>
    <phoneticPr fontId="1"/>
  </si>
  <si>
    <t>大きすぎるメモリ</t>
    <rPh sb="0" eb="1">
      <t>オオ</t>
    </rPh>
    <phoneticPr fontId="1"/>
  </si>
  <si>
    <t>mmapで割り当てる。解放処理も即時解放</t>
    <rPh sb="5" eb="6">
      <t>ワ</t>
    </rPh>
    <rPh sb="7" eb="8">
      <t>ア</t>
    </rPh>
    <rPh sb="11" eb="15">
      <t>カイホウショリ</t>
    </rPh>
    <rPh sb="16" eb="20">
      <t>ソクジカイホウ</t>
    </rPh>
    <phoneticPr fontId="1"/>
  </si>
  <si>
    <t>mmapで割り当てる。ただし、再割り当てしやすいように、解放処理は遅延させる。</t>
    <rPh sb="5" eb="6">
      <t>ワ</t>
    </rPh>
    <rPh sb="7" eb="8">
      <t>ア</t>
    </rPh>
    <rPh sb="28" eb="30">
      <t>カイホウ</t>
    </rPh>
    <rPh sb="30" eb="32">
      <t>ショリ</t>
    </rPh>
    <rPh sb="33" eb="35">
      <t>チエン</t>
    </rPh>
    <phoneticPr fontId="1"/>
  </si>
  <si>
    <t>例えば、再割り当てはスタックの先頭から、解放はスタック構造の後ろからスティールして解放する等。</t>
    <rPh sb="0" eb="1">
      <t>タト</t>
    </rPh>
    <rPh sb="4" eb="6">
      <t>サイワ</t>
    </rPh>
    <rPh sb="7" eb="8">
      <t>ア</t>
    </rPh>
    <rPh sb="15" eb="17">
      <t>セントウ</t>
    </rPh>
    <rPh sb="20" eb="22">
      <t>カイホウ</t>
    </rPh>
    <rPh sb="27" eb="29">
      <t>コウゾウ</t>
    </rPh>
    <rPh sb="30" eb="31">
      <t>ウシ</t>
    </rPh>
    <rPh sb="41" eb="43">
      <t>カイホウ</t>
    </rPh>
    <rPh sb="45" eb="46">
      <t>ナド</t>
    </rPh>
    <phoneticPr fontId="1"/>
  </si>
  <si>
    <t>不定値</t>
    <rPh sb="0" eb="3">
      <t>フテイチ</t>
    </rPh>
    <phoneticPr fontId="1"/>
  </si>
  <si>
    <t>小さいメモリ： 01</t>
    <rPh sb="0" eb="1">
      <t>チイ</t>
    </rPh>
    <phoneticPr fontId="1"/>
  </si>
  <si>
    <t>大きいメモリ： 10</t>
    <rPh sb="0" eb="1">
      <t>オオ</t>
    </rPh>
    <phoneticPr fontId="1"/>
  </si>
  <si>
    <t>大きすぎるメモリ： 11</t>
    <rPh sb="0" eb="1">
      <t>オオ</t>
    </rPh>
    <phoneticPr fontId="1"/>
  </si>
  <si>
    <t>uintptr_t</t>
    <phoneticPr fontId="1"/>
  </si>
  <si>
    <t xml:space="preserve">     :</t>
    <phoneticPr fontId="1"/>
  </si>
  <si>
    <t>不定値（確保した場所の先頭アドレスとして返却する場所）</t>
    <rPh sb="0" eb="3">
      <t>フテイチ</t>
    </rPh>
    <rPh sb="4" eb="6">
      <t>カクホ</t>
    </rPh>
    <rPh sb="8" eb="10">
      <t>バショ</t>
    </rPh>
    <rPh sb="11" eb="13">
      <t>セントウ</t>
    </rPh>
    <rPh sb="20" eb="22">
      <t>ヘンキャク</t>
    </rPh>
    <rPh sb="24" eb="26">
      <t>バショ</t>
    </rPh>
    <phoneticPr fontId="1"/>
  </si>
  <si>
    <t>不定値</t>
    <phoneticPr fontId="1"/>
  </si>
  <si>
    <t>未割当先頭ポインタの指す先</t>
    <rPh sb="0" eb="3">
      <t>ミワリアテ</t>
    </rPh>
    <rPh sb="3" eb="5">
      <t>セントウ</t>
    </rPh>
    <rPh sb="10" eb="11">
      <t>サ</t>
    </rPh>
    <rPh sb="12" eb="13">
      <t>サキ</t>
    </rPh>
    <phoneticPr fontId="1"/>
  </si>
  <si>
    <t>未割当先頭ポインタの指す先</t>
    <phoneticPr fontId="1"/>
  </si>
  <si>
    <t>+アライメント要求により先頭アドレスがずれた場合</t>
    <phoneticPr fontId="1"/>
  </si>
  <si>
    <t>小さいメモリ</t>
    <phoneticPr fontId="1"/>
  </si>
  <si>
    <t>mmap確保し、割り当て中</t>
    <rPh sb="4" eb="6">
      <t>カクホ</t>
    </rPh>
    <rPh sb="8" eb="9">
      <t>ワ</t>
    </rPh>
    <rPh sb="10" eb="11">
      <t>ア</t>
    </rPh>
    <rPh sb="12" eb="13">
      <t>チュウ</t>
    </rPh>
    <phoneticPr fontId="1"/>
  </si>
  <si>
    <t>未割当(使用しない見込み)： 00</t>
    <rPh sb="0" eb="3">
      <t>ミワリアテ</t>
    </rPh>
    <rPh sb="4" eb="6">
      <t>シヨウ</t>
    </rPh>
    <rPh sb="9" eb="11">
      <t>ミコ</t>
    </rPh>
    <phoneticPr fontId="1"/>
  </si>
  <si>
    <t>下位3ビットのフラグ情報の構成</t>
    <rPh sb="0" eb="2">
      <t>カイ</t>
    </rPh>
    <rPh sb="10" eb="12">
      <t>ジョウホウ</t>
    </rPh>
    <rPh sb="13" eb="15">
      <t>コウセイ</t>
    </rPh>
    <phoneticPr fontId="1"/>
  </si>
  <si>
    <t>第0，および第1ビット：　メモリ種別を表す2ビットの情報</t>
    <rPh sb="0" eb="1">
      <t>ダイ</t>
    </rPh>
    <rPh sb="6" eb="7">
      <t>ダイ</t>
    </rPh>
    <rPh sb="16" eb="18">
      <t>シュベツ</t>
    </rPh>
    <rPh sb="19" eb="20">
      <t>アラワ</t>
    </rPh>
    <rPh sb="26" eb="28">
      <t>ジョウホウ</t>
    </rPh>
    <phoneticPr fontId="1"/>
  </si>
  <si>
    <t>メモリ種別</t>
    <rPh sb="3" eb="5">
      <t>シュベツ</t>
    </rPh>
    <phoneticPr fontId="1"/>
  </si>
  <si>
    <t>上記3種類と未割当を示す4種類を区別するための2ビットのフラグ情報</t>
    <rPh sb="0" eb="2">
      <t>ジョウキ</t>
    </rPh>
    <rPh sb="3" eb="5">
      <t>シュルイ</t>
    </rPh>
    <rPh sb="6" eb="9">
      <t>ミワリアテ</t>
    </rPh>
    <rPh sb="10" eb="11">
      <t>シメ</t>
    </rPh>
    <rPh sb="13" eb="15">
      <t>シュルイ</t>
    </rPh>
    <rPh sb="16" eb="18">
      <t>クベツ</t>
    </rPh>
    <rPh sb="31" eb="33">
      <t>ジョウホウ</t>
    </rPh>
    <phoneticPr fontId="1"/>
  </si>
  <si>
    <t>+アライメント要求と先頭アドレスが一致した場合</t>
    <phoneticPr fontId="1"/>
  </si>
  <si>
    <t>確保したメモリサイズ</t>
    <phoneticPr fontId="1"/>
  </si>
  <si>
    <t>+アライメント要求により先頭アドレスがずれた場合#2</t>
    <phoneticPr fontId="1"/>
  </si>
  <si>
    <t>magic number</t>
    <phoneticPr fontId="1"/>
  </si>
  <si>
    <t>次の追加構造体へのポインタを保持するアトミック変数</t>
    <rPh sb="0" eb="1">
      <t>ツギ</t>
    </rPh>
    <rPh sb="2" eb="4">
      <t>ツイカ</t>
    </rPh>
    <rPh sb="4" eb="7">
      <t>コウゾウタイ</t>
    </rPh>
    <rPh sb="14" eb="16">
      <t>ホジ</t>
    </rPh>
    <rPh sb="23" eb="25">
      <t>ヘンスウ</t>
    </rPh>
    <phoneticPr fontId="1"/>
  </si>
  <si>
    <t>スロットグループ</t>
    <phoneticPr fontId="1"/>
  </si>
  <si>
    <t>１スロットのバイトサイズ</t>
    <phoneticPr fontId="1"/>
  </si>
  <si>
    <t>スロットグループリスト</t>
    <phoneticPr fontId="1"/>
  </si>
  <si>
    <t>スロットグループとして確保するバイトサイズの最大サイズ</t>
    <rPh sb="11" eb="13">
      <t>カクホ</t>
    </rPh>
    <rPh sb="22" eb="24">
      <t>サイダイ</t>
    </rPh>
    <phoneticPr fontId="1"/>
  </si>
  <si>
    <t>グローバル変数</t>
    <rPh sb="5" eb="7">
      <t>ヘンスウ</t>
    </rPh>
    <phoneticPr fontId="1"/>
  </si>
  <si>
    <t>グローバル定数</t>
    <rPh sb="5" eb="7">
      <t>テイスウ</t>
    </rPh>
    <phoneticPr fontId="1"/>
  </si>
  <si>
    <t>先頭のスロットグループへのポインタを保持するアトミック変数</t>
    <rPh sb="0" eb="2">
      <t>セントウ</t>
    </rPh>
    <rPh sb="18" eb="20">
      <t>ホジ</t>
    </rPh>
    <rPh sb="27" eb="29">
      <t>ヘンスウ</t>
    </rPh>
    <phoneticPr fontId="1"/>
  </si>
  <si>
    <t>現在参照している未割当スロットを参照するスロットグループへのポインタを保持するアトミック変数</t>
    <rPh sb="0" eb="2">
      <t>ゲンザイ</t>
    </rPh>
    <rPh sb="2" eb="4">
      <t>サンショウ</t>
    </rPh>
    <rPh sb="8" eb="9">
      <t>ミ</t>
    </rPh>
    <rPh sb="9" eb="11">
      <t>ワリアテ</t>
    </rPh>
    <rPh sb="16" eb="18">
      <t>サンショウ</t>
    </rPh>
    <rPh sb="35" eb="37">
      <t>ホジ</t>
    </rPh>
    <rPh sb="44" eb="46">
      <t>ヘンスウ</t>
    </rPh>
    <phoneticPr fontId="1"/>
  </si>
  <si>
    <t>「回収済み＋再割り当て待ち」のスタックリストの先頭ポインタを保持するアトミック変数</t>
    <rPh sb="23" eb="25">
      <t>セントウ</t>
    </rPh>
    <rPh sb="30" eb="32">
      <t>ホジ</t>
    </rPh>
    <rPh sb="39" eb="41">
      <t>ヘンスウ</t>
    </rPh>
    <phoneticPr fontId="1"/>
  </si>
  <si>
    <t xml:space="preserve">      :</t>
    <phoneticPr fontId="1"/>
  </si>
  <si>
    <t>「割り当て中」のスロット</t>
    <phoneticPr fontId="1"/>
  </si>
  <si>
    <t>「未割当」のスロット</t>
    <phoneticPr fontId="1"/>
  </si>
  <si>
    <t>「回収済み＋再割り当て待ち」スロット</t>
    <phoneticPr fontId="1"/>
  </si>
  <si>
    <t>「小さいメモリ」スロットの配列[0]</t>
    <rPh sb="1" eb="2">
      <t>チイ</t>
    </rPh>
    <rPh sb="13" eb="15">
      <t>ハイレツ</t>
    </rPh>
    <phoneticPr fontId="1"/>
  </si>
  <si>
    <t>「小さいメモリ」スロットの配列[1]</t>
    <phoneticPr fontId="1"/>
  </si>
  <si>
    <t>「小さいメモリ」スロットの配列[n]</t>
    <phoneticPr fontId="1"/>
  </si>
  <si>
    <t>１スロットのバイトサイズ（定数）</t>
    <phoneticPr fontId="1"/>
  </si>
  <si>
    <t>「小さいメモリ」スロットグループの管理構造体</t>
    <rPh sb="1" eb="2">
      <t>チイ</t>
    </rPh>
    <rPh sb="17" eb="22">
      <t>カンリコウゾウタイ</t>
    </rPh>
    <phoneticPr fontId="1"/>
  </si>
  <si>
    <t>「大きいメモリ」の管理構造体</t>
    <rPh sb="1" eb="2">
      <t>オオ</t>
    </rPh>
    <rPh sb="9" eb="14">
      <t>カンリコウゾウタイ</t>
    </rPh>
    <phoneticPr fontId="1"/>
  </si>
  <si>
    <t>「小さいメモリ」スロットグループリストをスロットサイズ毎に保持する配列</t>
    <rPh sb="1" eb="2">
      <t>チイ</t>
    </rPh>
    <rPh sb="27" eb="28">
      <t>マイ</t>
    </rPh>
    <rPh sb="29" eb="31">
      <t>ホジ</t>
    </rPh>
    <rPh sb="33" eb="35">
      <t>ハイレツ</t>
    </rPh>
    <phoneticPr fontId="1"/>
  </si>
  <si>
    <t>スロットグループリスト[0]</t>
    <phoneticPr fontId="1"/>
  </si>
  <si>
    <t>スロットグループリスト[n]</t>
    <phoneticPr fontId="1"/>
  </si>
  <si>
    <t>スロットグループリスト[1]</t>
    <phoneticPr fontId="1"/>
  </si>
  <si>
    <t>スロットグループリストの数</t>
    <rPh sb="12" eb="13">
      <t>カズ</t>
    </rPh>
    <phoneticPr fontId="1"/>
  </si>
  <si>
    <t>第2ビット： 割り当て中、あるいは解放済みを表す。0: 解放済み、1: 割り当て中</t>
    <rPh sb="0" eb="1">
      <t>ダイ</t>
    </rPh>
    <rPh sb="7" eb="8">
      <t>ワ</t>
    </rPh>
    <rPh sb="9" eb="10">
      <t>ア</t>
    </rPh>
    <rPh sb="11" eb="12">
      <t>チュウ</t>
    </rPh>
    <rPh sb="17" eb="20">
      <t>カイホウズ</t>
    </rPh>
    <rPh sb="22" eb="23">
      <t>アラワ</t>
    </rPh>
    <rPh sb="28" eb="31">
      <t>カイホウズ</t>
    </rPh>
    <rPh sb="36" eb="37">
      <t>ワ</t>
    </rPh>
    <rPh sb="38" eb="39">
      <t>ア</t>
    </rPh>
    <rPh sb="40" eb="41">
      <t>チュウ</t>
    </rPh>
    <phoneticPr fontId="1"/>
  </si>
  <si>
    <t>「小さいメモリ」の確保/解放のコールスタック情報[0] (オプション)</t>
    <rPh sb="9" eb="11">
      <t>カクホ</t>
    </rPh>
    <rPh sb="12" eb="14">
      <t>カイホウ</t>
    </rPh>
    <rPh sb="22" eb="24">
      <t>ジョウホウ</t>
    </rPh>
    <phoneticPr fontId="1"/>
  </si>
  <si>
    <t>「小さいメモリ」の確保/解放のコールスタック情報[1] (オプション)</t>
    <rPh sb="9" eb="11">
      <t>カクホ</t>
    </rPh>
    <rPh sb="12" eb="14">
      <t>カイホウ</t>
    </rPh>
    <rPh sb="22" eb="24">
      <t>ジョウホウ</t>
    </rPh>
    <phoneticPr fontId="1"/>
  </si>
  <si>
    <t>「小さいメモリ」の確保/解放のコールスタック情報[n] (オプション)</t>
    <rPh sb="9" eb="11">
      <t>カクホ</t>
    </rPh>
    <rPh sb="12" eb="14">
      <t>カイホウ</t>
    </rPh>
    <rPh sb="22" eb="24">
      <t>ジョウホウ</t>
    </rPh>
    <phoneticPr fontId="1"/>
  </si>
  <si>
    <t>「大きいメモリ」の確保/解放のコールスタック情報 (オプション)</t>
    <rPh sb="1" eb="2">
      <t>オオ</t>
    </rPh>
    <phoneticPr fontId="1"/>
  </si>
  <si>
    <t>「大きすぎるメモリ」の確保/解放のコールスタック情報 (オプション)</t>
    <rPh sb="1" eb="2">
      <t>オオ</t>
    </rPh>
    <phoneticPr fontId="1"/>
  </si>
  <si>
    <t>メモリスロットの最終アドレスへのポインタ（定数）</t>
    <rPh sb="8" eb="10">
      <t>サイシュウ</t>
    </rPh>
    <rPh sb="21" eb="23">
      <t>テイスウ</t>
    </rPh>
    <phoneticPr fontId="1"/>
  </si>
  <si>
    <t>未割当の先頭スロットへのポインタを保持するアトミック変数</t>
    <rPh sb="0" eb="3">
      <t>ミワリアテ</t>
    </rPh>
    <rPh sb="4" eb="6">
      <t>セントウ</t>
    </rPh>
    <rPh sb="17" eb="19">
      <t>ホジ</t>
    </rPh>
    <rPh sb="26" eb="28">
      <t>ヘンスウ</t>
    </rPh>
    <phoneticPr fontId="1"/>
  </si>
  <si>
    <t>スロット数（定数）</t>
    <phoneticPr fontId="1"/>
  </si>
  <si>
    <t>次に行うスロットグループのためのバッファ確保時に使用するバイトサイズの値を保持するアトミック変数</t>
    <rPh sb="0" eb="1">
      <t>ツギ</t>
    </rPh>
    <rPh sb="2" eb="3">
      <t>オコナ</t>
    </rPh>
    <rPh sb="20" eb="22">
      <t>カクホ</t>
    </rPh>
    <rPh sb="22" eb="23">
      <t>ジ</t>
    </rPh>
    <rPh sb="24" eb="26">
      <t>シヨウ</t>
    </rPh>
    <rPh sb="35" eb="36">
      <t>アタイ</t>
    </rPh>
    <rPh sb="37" eb="39">
      <t>ホジ</t>
    </rPh>
    <rPh sb="46" eb="48">
      <t>ヘンスウ</t>
    </rPh>
    <phoneticPr fontId="1"/>
  </si>
  <si>
    <t>スタック構造を構成するための、次の「回収済み再割り当て待ち」スロットへのアドレスを保持するアトミック変数によるハザードハンドラ</t>
    <phoneticPr fontId="1"/>
  </si>
  <si>
    <t>不定値（確保した場所の先頭アドレスとして返却する場所）</t>
    <rPh sb="0" eb="2">
      <t>フテイ</t>
    </rPh>
    <rPh sb="2" eb="3">
      <t>チ</t>
    </rPh>
    <rPh sb="4" eb="6">
      <t>カクホ</t>
    </rPh>
    <rPh sb="8" eb="10">
      <t>バショ</t>
    </rPh>
    <rPh sb="11" eb="13">
      <t>セントウ</t>
    </rPh>
    <rPh sb="20" eb="22">
      <t>ヘンキャク</t>
    </rPh>
    <rPh sb="24" eb="26">
      <t>バショ</t>
    </rPh>
    <phoneticPr fontId="1"/>
  </si>
  <si>
    <t>スタック構造を構成するための、次の「回収済み再割り当て待ち」スロットへのアドレスを保持するアトミック変数によるハザードハンドラ
※ハザードポインタに登録されている間は、値を維持する必要あり。</t>
    <rPh sb="74" eb="76">
      <t>トウロク</t>
    </rPh>
    <rPh sb="81" eb="82">
      <t>アイダ</t>
    </rPh>
    <rPh sb="84" eb="85">
      <t>アタイ</t>
    </rPh>
    <rPh sb="86" eb="88">
      <t>イジ</t>
    </rPh>
    <rPh sb="90" eb="92">
      <t>ヒツヨウ</t>
    </rPh>
    <phoneticPr fontId="1"/>
  </si>
  <si>
    <t>スタック構造を構成するための、次の「回収済み再割り当て待ち」スロットへのアドレスを保持するアトミック変数によるハザードハンドラ
※ハザードポインタに登録されている間は、値を維持する必要あり。</t>
    <phoneticPr fontId="1"/>
  </si>
  <si>
    <t>管理構造体へのアドレスを保持するアトミック変数(スレッド間で共有されるため)
+
下位3ビットのフラグ情報(101)</t>
    <rPh sb="0" eb="2">
      <t>カンリ</t>
    </rPh>
    <rPh sb="2" eb="5">
      <t>コウゾウタイ</t>
    </rPh>
    <rPh sb="28" eb="29">
      <t>カン</t>
    </rPh>
    <rPh sb="30" eb="32">
      <t>キョウユウ</t>
    </rPh>
    <rPh sb="41" eb="43">
      <t>カイ</t>
    </rPh>
    <rPh sb="51" eb="53">
      <t>ジョウホウ</t>
    </rPh>
    <phoneticPr fontId="1"/>
  </si>
  <si>
    <t>先頭へのアドレスを保持するアトミック変数(スレッド間で共有されるため)
＋
下位3ビットのフラグ情報(110)</t>
    <rPh sb="0" eb="2">
      <t>セントウ</t>
    </rPh>
    <rPh sb="38" eb="40">
      <t>カイ</t>
    </rPh>
    <rPh sb="48" eb="50">
      <t>ジョウホウ</t>
    </rPh>
    <phoneticPr fontId="1"/>
  </si>
  <si>
    <t>不定値を保持するアトミック変数(スレッド間で共有されるため)
+
下位3ビットのフラグ情報(010)</t>
    <rPh sb="0" eb="3">
      <t>フテイチ</t>
    </rPh>
    <rPh sb="33" eb="35">
      <t>カイ</t>
    </rPh>
    <rPh sb="43" eb="45">
      <t>ジョウホウ</t>
    </rPh>
    <phoneticPr fontId="1"/>
  </si>
  <si>
    <t>管理構造体へのアドレスを保持するアトミック変数(スレッド間で共有されるため)
+
下位3ビットのフラグ情報(101)</t>
    <rPh sb="0" eb="2">
      <t>カンリ</t>
    </rPh>
    <rPh sb="2" eb="5">
      <t>コウゾウタイ</t>
    </rPh>
    <rPh sb="12" eb="14">
      <t>ホジ</t>
    </rPh>
    <rPh sb="21" eb="23">
      <t>ヘンスウ</t>
    </rPh>
    <rPh sb="28" eb="29">
      <t>カン</t>
    </rPh>
    <rPh sb="30" eb="32">
      <t>キョウユウ</t>
    </rPh>
    <rPh sb="41" eb="43">
      <t>カイ</t>
    </rPh>
    <rPh sb="51" eb="53">
      <t>ジョウホウ</t>
    </rPh>
    <phoneticPr fontId="1"/>
  </si>
  <si>
    <t>不定値を保持するアトミック変数(スレッド間で共有されるため)
+
下位3ビットのフラグ情報(001)</t>
    <rPh sb="0" eb="3">
      <t>フテイチ</t>
    </rPh>
    <rPh sb="33" eb="35">
      <t>カイ</t>
    </rPh>
    <rPh sb="43" eb="45">
      <t>ジョウホウ</t>
    </rPh>
    <phoneticPr fontId="1"/>
  </si>
  <si>
    <t>管理構造体へのアドレスを保持するアトミック変数(スレッド間で共有されるため)
+
下位3ビットのフラグ情報(001)</t>
    <phoneticPr fontId="1"/>
  </si>
  <si>
    <t>ハザードポインタ登録中の場合に使用するスタック構造を構成するためのポインタ</t>
    <rPh sb="8" eb="11">
      <t>トウロクチュウ</t>
    </rPh>
    <rPh sb="12" eb="14">
      <t>バアイ</t>
    </rPh>
    <rPh sb="15" eb="17">
      <t>シヨウ</t>
    </rPh>
    <rPh sb="23" eb="25">
      <t>コウゾウ</t>
    </rPh>
    <rPh sb="26" eb="28">
      <t>コウセイ</t>
    </rPh>
    <phoneticPr fontId="1"/>
  </si>
  <si>
    <t>スロットとして最低限必要な範囲</t>
    <rPh sb="7" eb="12">
      <t>サイテイゲンヒツヨウ</t>
    </rPh>
    <rPh sb="13" eb="15">
      <t>ハンイ</t>
    </rPh>
    <phoneticPr fontId="1"/>
  </si>
  <si>
    <t>先頭へのアドレスを保持するアトミック変数(スレッド間で共有されるため)
＋
下位3ビットのフラグ情報(010)</t>
    <phoneticPr fontId="1"/>
  </si>
  <si>
    <t>先頭へのアドレスを保持するアトミック変数(スレッド間で共有されるため)
＋
下位3ビットのフラグ情報(111)</t>
    <rPh sb="0" eb="2">
      <t>セントウ</t>
    </rPh>
    <rPh sb="38" eb="40">
      <t>カイ</t>
    </rPh>
    <rPh sb="48" eb="50">
      <t>ジョウホウ</t>
    </rPh>
    <phoneticPr fontId="1"/>
  </si>
  <si>
    <t>スタック構造を構成するための、次の「回収済み再割り当て待ち」スロットへのアドレスを保持するアトミック変数によるハザードハンドラ
※ただし、使用しない</t>
    <rPh sb="69" eb="71">
      <t>シヨウ</t>
    </rPh>
    <phoneticPr fontId="1"/>
  </si>
  <si>
    <t>スタック構造を構成するための、次の「回収済み再割り当て待ち」スロットへのアドレスを保持するアトミック変数によるハザードハンドラ
※ただし、使用しない</t>
    <phoneticPr fontId="1"/>
  </si>
  <si>
    <t>idx</t>
    <phoneticPr fontId="1"/>
  </si>
  <si>
    <t>allocatable bytes</t>
    <phoneticPr fontId="1"/>
  </si>
  <si>
    <t>initial mmap bytes</t>
    <phoneticPr fontId="1"/>
  </si>
  <si>
    <t>max mmap bytes</t>
    <phoneticPr fontId="1"/>
  </si>
  <si>
    <t>step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</si>
</sst>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style="double">
        <color indexed="64"/>
      </right>
      <top style="dotted">
        <color indexed="64"/>
      </top>
      <bottom/>
      <diagonal/>
    </border>
    <border>
      <left style="double">
        <color indexed="64"/>
      </left>
      <right style="double">
        <color indexed="64"/>
      </right>
      <top style="thin">
        <color indexed="64"/>
      </top>
      <bottom/>
      <diagonal/>
    </border>
    <border>
      <left style="double">
        <color indexed="64"/>
      </left>
      <right style="double">
        <color indexed="64"/>
      </right>
      <top style="dotted">
        <color indexed="64"/>
      </top>
      <bottom style="thin">
        <color indexed="64"/>
      </bottom>
      <diagonal/>
    </border>
    <border>
      <left style="double">
        <color indexed="64"/>
      </left>
      <right style="double">
        <color indexed="64"/>
      </right>
      <top style="double">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tted">
        <color indexed="64"/>
      </top>
      <bottom style="dotted">
        <color indexed="64"/>
      </bottom>
      <diagonal/>
    </border>
    <border>
      <left style="double">
        <color indexed="64"/>
      </left>
      <right style="double">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vertical="top"/>
    </xf>
    <xf numFmtId="0" fontId="0" fillId="0" borderId="1" xfId="0" applyBorder="1" applyAlignment="1">
      <alignment horizontal="center"/>
    </xf>
    <xf numFmtId="0" fontId="0" fillId="0" borderId="0" xfId="0" applyAlignment="1">
      <alignment vertical="top" wrapText="1"/>
    </xf>
    <xf numFmtId="0" fontId="0" fillId="0" borderId="3" xfId="0" applyBorder="1"/>
    <xf numFmtId="0" fontId="0" fillId="0" borderId="4" xfId="0" applyBorder="1"/>
    <xf numFmtId="0" fontId="0" fillId="0" borderId="5" xfId="0" applyBorder="1"/>
    <xf numFmtId="0" fontId="0" fillId="0" borderId="3" xfId="0" applyBorder="1" applyAlignment="1">
      <alignment wrapText="1"/>
    </xf>
    <xf numFmtId="0" fontId="0" fillId="0" borderId="4" xfId="0" quotePrefix="1" applyBorder="1"/>
    <xf numFmtId="0" fontId="0" fillId="0" borderId="4" xfId="0" applyBorder="1" applyAlignment="1">
      <alignment wrapText="1"/>
    </xf>
    <xf numFmtId="0" fontId="0" fillId="3" borderId="4" xfId="0" applyFill="1" applyBorder="1"/>
    <xf numFmtId="0" fontId="0" fillId="3" borderId="4" xfId="0" quotePrefix="1" applyFill="1" applyBorder="1"/>
    <xf numFmtId="0" fontId="0" fillId="3" borderId="5" xfId="0" applyFill="1" applyBorder="1"/>
    <xf numFmtId="0" fontId="0" fillId="3" borderId="7" xfId="0" applyFill="1" applyBorder="1" applyAlignment="1">
      <alignment wrapText="1"/>
    </xf>
    <xf numFmtId="0" fontId="0" fillId="0" borderId="0" xfId="0" applyAlignment="1">
      <alignment horizontal="right" wrapText="1"/>
    </xf>
    <xf numFmtId="0" fontId="0" fillId="0" borderId="0" xfId="0" quotePrefix="1" applyAlignment="1">
      <alignment wrapText="1"/>
    </xf>
    <xf numFmtId="0" fontId="0" fillId="0" borderId="0" xfId="0" quotePrefix="1"/>
    <xf numFmtId="0" fontId="0" fillId="0" borderId="13" xfId="0" applyBorder="1"/>
    <xf numFmtId="0" fontId="0" fillId="0" borderId="5" xfId="0" applyBorder="1" applyAlignment="1">
      <alignment wrapText="1"/>
    </xf>
    <xf numFmtId="0" fontId="0" fillId="0" borderId="4" xfId="0" quotePrefix="1" applyBorder="1" applyAlignment="1">
      <alignment wrapText="1"/>
    </xf>
    <xf numFmtId="0" fontId="0" fillId="0" borderId="2" xfId="0" applyBorder="1"/>
    <xf numFmtId="0" fontId="0" fillId="0" borderId="2" xfId="0" applyBorder="1" applyAlignment="1">
      <alignment wrapText="1"/>
    </xf>
    <xf numFmtId="0" fontId="0" fillId="2" borderId="13" xfId="0" applyFill="1" applyBorder="1" applyAlignment="1">
      <alignment vertical="top" wrapText="1"/>
    </xf>
    <xf numFmtId="0" fontId="0" fillId="2" borderId="4" xfId="0" applyFill="1" applyBorder="1" applyAlignment="1">
      <alignment vertical="top" wrapText="1"/>
    </xf>
    <xf numFmtId="0" fontId="0" fillId="4" borderId="8" xfId="0" applyFill="1" applyBorder="1" applyAlignment="1">
      <alignment vertical="top" wrapText="1"/>
    </xf>
    <xf numFmtId="0" fontId="0" fillId="4" borderId="13" xfId="0" applyFill="1" applyBorder="1" applyAlignment="1">
      <alignment vertical="top" wrapText="1"/>
    </xf>
    <xf numFmtId="0" fontId="0" fillId="2" borderId="9" xfId="0" applyFill="1" applyBorder="1" applyAlignment="1">
      <alignment vertical="top" wrapText="1"/>
    </xf>
    <xf numFmtId="0" fontId="0" fillId="4" borderId="14" xfId="0" applyFill="1" applyBorder="1" applyAlignment="1">
      <alignment vertical="top" wrapText="1"/>
    </xf>
    <xf numFmtId="0" fontId="0" fillId="3" borderId="4" xfId="0" applyFill="1" applyBorder="1" applyAlignment="1">
      <alignment vertical="top" wrapText="1"/>
    </xf>
    <xf numFmtId="0" fontId="0" fillId="3" borderId="4" xfId="0" applyFill="1" applyBorder="1" applyAlignment="1">
      <alignment vertical="top"/>
    </xf>
    <xf numFmtId="0" fontId="0" fillId="3" borderId="4" xfId="0" quotePrefix="1" applyFill="1" applyBorder="1" applyAlignment="1">
      <alignment vertical="top"/>
    </xf>
    <xf numFmtId="0" fontId="0" fillId="3" borderId="5" xfId="0" applyFill="1"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4" xfId="0" quotePrefix="1"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3" borderId="7" xfId="0" applyFill="1" applyBorder="1" applyAlignment="1">
      <alignment vertical="top" wrapText="1"/>
    </xf>
    <xf numFmtId="0" fontId="0" fillId="0" borderId="0" xfId="0" applyAlignment="1">
      <alignment horizontal="right" vertical="center" wrapText="1"/>
    </xf>
    <xf numFmtId="0" fontId="0" fillId="0" borderId="6" xfId="0" applyBorder="1"/>
    <xf numFmtId="0" fontId="0" fillId="5" borderId="13" xfId="0" applyFill="1" applyBorder="1" applyAlignment="1">
      <alignment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19050</xdr:colOff>
      <xdr:row>14</xdr:row>
      <xdr:rowOff>190500</xdr:rowOff>
    </xdr:from>
    <xdr:to>
      <xdr:col>11</xdr:col>
      <xdr:colOff>2162175</xdr:colOff>
      <xdr:row>19</xdr:row>
      <xdr:rowOff>104775</xdr:rowOff>
    </xdr:to>
    <xdr:sp macro="" textlink="">
      <xdr:nvSpPr>
        <xdr:cNvPr id="2" name="吹き出し: 角を丸めた四角形 1">
          <a:extLst>
            <a:ext uri="{FF2B5EF4-FFF2-40B4-BE49-F238E27FC236}">
              <a16:creationId xmlns:a16="http://schemas.microsoft.com/office/drawing/2014/main" id="{254CB573-5A9F-6706-B090-4F911C4CB7FE}"/>
            </a:ext>
          </a:extLst>
        </xdr:cNvPr>
        <xdr:cNvSpPr/>
      </xdr:nvSpPr>
      <xdr:spPr>
        <a:xfrm>
          <a:off x="11953875" y="3524250"/>
          <a:ext cx="2143125" cy="1104900"/>
        </a:xfrm>
        <a:prstGeom prst="wedgeRoundRectCallout">
          <a:avLst>
            <a:gd name="adj1" fmla="val 21165"/>
            <a:gd name="adj2" fmla="val 1063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この構造を構成するため、アライメントの最小値は</a:t>
          </a:r>
          <a:r>
            <a:rPr kumimoji="1" lang="en-US" altLang="ja-JP" sz="1100" kern="1200"/>
            <a:t>sizeof(uintptr_t)</a:t>
          </a:r>
          <a:r>
            <a:rPr kumimoji="1" lang="ja-JP" altLang="en-US" sz="1100" kern="1200"/>
            <a:t>に制約される</a:t>
          </a:r>
          <a:endParaRPr kumimoji="1" lang="en-US" altLang="ja-JP" sz="1100" kern="1200"/>
        </a:p>
      </xdr:txBody>
    </xdr:sp>
    <xdr:clientData/>
  </xdr:twoCellAnchor>
  <xdr:twoCellAnchor>
    <xdr:from>
      <xdr:col>7</xdr:col>
      <xdr:colOff>361949</xdr:colOff>
      <xdr:row>7</xdr:row>
      <xdr:rowOff>9524</xdr:rowOff>
    </xdr:from>
    <xdr:to>
      <xdr:col>9</xdr:col>
      <xdr:colOff>1847849</xdr:colOff>
      <xdr:row>13</xdr:row>
      <xdr:rowOff>228599</xdr:rowOff>
    </xdr:to>
    <xdr:sp macro="" textlink="">
      <xdr:nvSpPr>
        <xdr:cNvPr id="3" name="吹き出し: 角を丸めた四角形 2">
          <a:extLst>
            <a:ext uri="{FF2B5EF4-FFF2-40B4-BE49-F238E27FC236}">
              <a16:creationId xmlns:a16="http://schemas.microsoft.com/office/drawing/2014/main" id="{3199AE79-F0D4-48E6-B0E8-9E27D1591C23}"/>
            </a:ext>
          </a:extLst>
        </xdr:cNvPr>
        <xdr:cNvSpPr/>
      </xdr:nvSpPr>
      <xdr:spPr>
        <a:xfrm>
          <a:off x="7772399" y="1676399"/>
          <a:ext cx="3267075" cy="1647825"/>
        </a:xfrm>
        <a:prstGeom prst="wedgeRoundRectCallout">
          <a:avLst>
            <a:gd name="adj1" fmla="val -199586"/>
            <a:gd name="adj2" fmla="val 4707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このフラグ情報ビット</a:t>
          </a:r>
          <a:r>
            <a:rPr kumimoji="1" lang="en-US" altLang="ja-JP" sz="1100" kern="1200"/>
            <a:t>3</a:t>
          </a:r>
          <a:r>
            <a:rPr kumimoji="1" lang="ja-JP" altLang="en-US" sz="1100" kern="1200"/>
            <a:t>ビット分の領域を確保するため、確保するメモリの最小サイズは</a:t>
          </a:r>
          <a:r>
            <a:rPr kumimoji="1" lang="en-US" altLang="ja-JP" sz="1100" kern="1200"/>
            <a:t>8byte</a:t>
          </a:r>
          <a:r>
            <a:rPr kumimoji="1" lang="ja-JP" altLang="en-US" sz="1100" kern="1200"/>
            <a:t>以上に制約される。</a:t>
          </a:r>
          <a:endParaRPr kumimoji="1" lang="en-US" altLang="ja-JP" sz="1100" kern="1200"/>
        </a:p>
        <a:p>
          <a:pPr algn="l"/>
          <a:r>
            <a:rPr kumimoji="1" lang="ja-JP" altLang="en-US" sz="1100" kern="1200"/>
            <a:t>これは、最小アライメント値が</a:t>
          </a:r>
          <a:r>
            <a:rPr kumimoji="1" lang="en-US" altLang="ja-JP" sz="1100" kern="1200"/>
            <a:t>8byte</a:t>
          </a:r>
          <a:r>
            <a:rPr kumimoji="1" lang="ja-JP" altLang="en-US" sz="1100" kern="1200"/>
            <a:t>以上に制約されることも意味する。</a:t>
          </a:r>
          <a:endParaRPr kumimoji="1" lang="en-US" altLang="ja-JP" sz="1100" kern="1200"/>
        </a:p>
      </xdr:txBody>
    </xdr:sp>
    <xdr:clientData/>
  </xdr:twoCellAnchor>
  <xdr:twoCellAnchor>
    <xdr:from>
      <xdr:col>15</xdr:col>
      <xdr:colOff>342901</xdr:colOff>
      <xdr:row>9</xdr:row>
      <xdr:rowOff>9525</xdr:rowOff>
    </xdr:from>
    <xdr:to>
      <xdr:col>18</xdr:col>
      <xdr:colOff>409575</xdr:colOff>
      <xdr:row>17</xdr:row>
      <xdr:rowOff>38101</xdr:rowOff>
    </xdr:to>
    <xdr:sp macro="" textlink="">
      <xdr:nvSpPr>
        <xdr:cNvPr id="4" name="吹き出し: 角を丸めた四角形 3">
          <a:extLst>
            <a:ext uri="{FF2B5EF4-FFF2-40B4-BE49-F238E27FC236}">
              <a16:creationId xmlns:a16="http://schemas.microsoft.com/office/drawing/2014/main" id="{8AFE6EEC-BFF9-4D2B-B37B-9E988DCA9EBD}"/>
            </a:ext>
          </a:extLst>
        </xdr:cNvPr>
        <xdr:cNvSpPr/>
      </xdr:nvSpPr>
      <xdr:spPr>
        <a:xfrm>
          <a:off x="19373851" y="2152650"/>
          <a:ext cx="5210174" cy="1933576"/>
        </a:xfrm>
        <a:prstGeom prst="wedgeRoundRectCallout">
          <a:avLst>
            <a:gd name="adj1" fmla="val 22536"/>
            <a:gd name="adj2" fmla="val 844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効率的な再割り当てが行われるアルゴリズムが必要。</a:t>
          </a:r>
          <a:endParaRPr kumimoji="1" lang="en-US" altLang="ja-JP" sz="1100" kern="1200"/>
        </a:p>
        <a:p>
          <a:pPr algn="l"/>
          <a:endParaRPr kumimoji="1" lang="en-US" altLang="ja-JP" sz="1100" kern="1200"/>
        </a:p>
        <a:p>
          <a:pPr algn="l"/>
          <a:r>
            <a:rPr kumimoji="1" lang="ja-JP" altLang="en-US" sz="1100" kern="1200"/>
            <a:t>検討する上で「効率的」の効率を定義する必要あり。</a:t>
          </a:r>
          <a:endParaRPr kumimoji="1" lang="en-US" altLang="ja-JP" sz="1100" kern="1200"/>
        </a:p>
        <a:p>
          <a:pPr algn="l"/>
          <a:r>
            <a:rPr kumimoji="1" lang="ja-JP" altLang="en-US" sz="1100" kern="1200"/>
            <a:t>そのうえで、トレードオフを考える必要がある。</a:t>
          </a:r>
          <a:endParaRPr kumimoji="1" lang="en-US" altLang="ja-JP" sz="1100" kern="1200"/>
        </a:p>
        <a:p>
          <a:pPr algn="l"/>
          <a:endParaRPr kumimoji="1" lang="en-US" altLang="ja-JP" sz="1100" kern="1200"/>
        </a:p>
        <a:p>
          <a:pPr algn="l"/>
          <a:r>
            <a:rPr kumimoji="1" lang="ja-JP" altLang="en-US" sz="1100" kern="1200"/>
            <a:t>たとえば、「メモリ効率はいいが、再割り当ては遅い。ただし</a:t>
          </a:r>
          <a:r>
            <a:rPr kumimoji="1" lang="en-US" altLang="ja-JP" sz="1100" kern="1200"/>
            <a:t>lock-free</a:t>
          </a:r>
          <a:r>
            <a:rPr kumimoji="1" lang="ja-JP" altLang="en-US" sz="1100" kern="1200"/>
            <a:t>としてふるまえる」等</a:t>
          </a:r>
          <a:endParaRPr kumimoji="1" lang="en-US" altLang="ja-JP" sz="1100" kern="1200"/>
        </a:p>
      </xdr:txBody>
    </xdr:sp>
    <xdr:clientData/>
  </xdr:twoCellAnchor>
  <xdr:twoCellAnchor>
    <xdr:from>
      <xdr:col>13</xdr:col>
      <xdr:colOff>0</xdr:colOff>
      <xdr:row>12</xdr:row>
      <xdr:rowOff>85726</xdr:rowOff>
    </xdr:from>
    <xdr:to>
      <xdr:col>13</xdr:col>
      <xdr:colOff>2076450</xdr:colOff>
      <xdr:row>18</xdr:row>
      <xdr:rowOff>142876</xdr:rowOff>
    </xdr:to>
    <xdr:sp macro="" textlink="">
      <xdr:nvSpPr>
        <xdr:cNvPr id="5" name="吹き出し: 角を丸めた四角形 4">
          <a:extLst>
            <a:ext uri="{FF2B5EF4-FFF2-40B4-BE49-F238E27FC236}">
              <a16:creationId xmlns:a16="http://schemas.microsoft.com/office/drawing/2014/main" id="{C3528380-0301-4814-BDDD-604D006437C4}"/>
            </a:ext>
          </a:extLst>
        </xdr:cNvPr>
        <xdr:cNvSpPr/>
      </xdr:nvSpPr>
      <xdr:spPr>
        <a:xfrm>
          <a:off x="14754225" y="2943226"/>
          <a:ext cx="2076450" cy="1485900"/>
        </a:xfrm>
        <a:prstGeom prst="wedgeRoundRectCallout">
          <a:avLst>
            <a:gd name="adj1" fmla="val 21165"/>
            <a:gd name="adj2" fmla="val 1063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この構造を構成するため、最小スロットサイズは、</a:t>
          </a:r>
          <a:r>
            <a:rPr kumimoji="1" lang="en-US" altLang="ja-JP" sz="1100" kern="1200"/>
            <a:t>sizeof(std::atomic&lt;T*&gt;)</a:t>
          </a:r>
          <a:r>
            <a:rPr kumimoji="1" lang="ja-JP" altLang="en-US" sz="1100" kern="1200"/>
            <a:t>、あるいは</a:t>
          </a:r>
          <a:r>
            <a:rPr kumimoji="1" lang="en-US" altLang="ja-JP" sz="1100" kern="1200"/>
            <a:t>sizeof(uintptr_t)</a:t>
          </a:r>
          <a:r>
            <a:rPr kumimoji="1" lang="ja-JP" altLang="en-US" sz="1100" kern="1200"/>
            <a:t>の大きい方に制約される。</a:t>
          </a:r>
          <a:endParaRPr kumimoji="1" lang="en-US" altLang="ja-JP" sz="1100" kern="1200"/>
        </a:p>
      </xdr:txBody>
    </xdr:sp>
    <xdr:clientData/>
  </xdr:twoCellAnchor>
  <xdr:twoCellAnchor>
    <xdr:from>
      <xdr:col>17</xdr:col>
      <xdr:colOff>2038350</xdr:colOff>
      <xdr:row>31</xdr:row>
      <xdr:rowOff>1066800</xdr:rowOff>
    </xdr:from>
    <xdr:to>
      <xdr:col>19</xdr:col>
      <xdr:colOff>19050</xdr:colOff>
      <xdr:row>31</xdr:row>
      <xdr:rowOff>1066800</xdr:rowOff>
    </xdr:to>
    <xdr:cxnSp macro="">
      <xdr:nvCxnSpPr>
        <xdr:cNvPr id="10" name="直線矢印コネクタ 9">
          <a:extLst>
            <a:ext uri="{FF2B5EF4-FFF2-40B4-BE49-F238E27FC236}">
              <a16:creationId xmlns:a16="http://schemas.microsoft.com/office/drawing/2014/main" id="{12D86AD9-3AA4-241F-FCA5-EEB99F96CCDD}"/>
            </a:ext>
          </a:extLst>
        </xdr:cNvPr>
        <xdr:cNvCxnSpPr/>
      </xdr:nvCxnSpPr>
      <xdr:spPr>
        <a:xfrm>
          <a:off x="24060150" y="14420850"/>
          <a:ext cx="8191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2038350</xdr:colOff>
      <xdr:row>67</xdr:row>
      <xdr:rowOff>390525</xdr:rowOff>
    </xdr:from>
    <xdr:to>
      <xdr:col>9</xdr:col>
      <xdr:colOff>19050</xdr:colOff>
      <xdr:row>69</xdr:row>
      <xdr:rowOff>219075</xdr:rowOff>
    </xdr:to>
    <xdr:sp macro="" textlink="">
      <xdr:nvSpPr>
        <xdr:cNvPr id="17" name="フリーフォーム: 図形 16">
          <a:extLst>
            <a:ext uri="{FF2B5EF4-FFF2-40B4-BE49-F238E27FC236}">
              <a16:creationId xmlns:a16="http://schemas.microsoft.com/office/drawing/2014/main" id="{29F22AFD-52EC-6902-E8E3-1C85E396E347}"/>
            </a:ext>
          </a:extLst>
        </xdr:cNvPr>
        <xdr:cNvSpPr/>
      </xdr:nvSpPr>
      <xdr:spPr>
        <a:xfrm>
          <a:off x="6162675" y="20231100"/>
          <a:ext cx="2952750" cy="1504950"/>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5</xdr:col>
      <xdr:colOff>2019300</xdr:colOff>
      <xdr:row>68</xdr:row>
      <xdr:rowOff>609599</xdr:rowOff>
    </xdr:from>
    <xdr:to>
      <xdr:col>9</xdr:col>
      <xdr:colOff>0</xdr:colOff>
      <xdr:row>86</xdr:row>
      <xdr:rowOff>161924</xdr:rowOff>
    </xdr:to>
    <xdr:sp macro="" textlink="">
      <xdr:nvSpPr>
        <xdr:cNvPr id="20" name="フリーフォーム: 図形 19">
          <a:extLst>
            <a:ext uri="{FF2B5EF4-FFF2-40B4-BE49-F238E27FC236}">
              <a16:creationId xmlns:a16="http://schemas.microsoft.com/office/drawing/2014/main" id="{04C05BEE-CD8C-4875-B3FA-E7DC3794B788}"/>
            </a:ext>
          </a:extLst>
        </xdr:cNvPr>
        <xdr:cNvSpPr/>
      </xdr:nvSpPr>
      <xdr:spPr>
        <a:xfrm>
          <a:off x="6143625" y="21164549"/>
          <a:ext cx="2952750" cy="4124325"/>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5</xdr:col>
      <xdr:colOff>2009775</xdr:colOff>
      <xdr:row>69</xdr:row>
      <xdr:rowOff>628649</xdr:rowOff>
    </xdr:from>
    <xdr:to>
      <xdr:col>8</xdr:col>
      <xdr:colOff>333375</xdr:colOff>
      <xdr:row>114</xdr:row>
      <xdr:rowOff>142875</xdr:rowOff>
    </xdr:to>
    <xdr:sp macro="" textlink="">
      <xdr:nvSpPr>
        <xdr:cNvPr id="21" name="フリーフォーム: 図形 20">
          <a:extLst>
            <a:ext uri="{FF2B5EF4-FFF2-40B4-BE49-F238E27FC236}">
              <a16:creationId xmlns:a16="http://schemas.microsoft.com/office/drawing/2014/main" id="{F96DC759-FB0B-46A5-A8B1-488BAC1A06FB}"/>
            </a:ext>
          </a:extLst>
        </xdr:cNvPr>
        <xdr:cNvSpPr/>
      </xdr:nvSpPr>
      <xdr:spPr>
        <a:xfrm>
          <a:off x="6134100" y="22145624"/>
          <a:ext cx="2952750" cy="7934326"/>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18</xdr:col>
      <xdr:colOff>95250</xdr:colOff>
      <xdr:row>71</xdr:row>
      <xdr:rowOff>133349</xdr:rowOff>
    </xdr:from>
    <xdr:to>
      <xdr:col>21</xdr:col>
      <xdr:colOff>9525</xdr:colOff>
      <xdr:row>76</xdr:row>
      <xdr:rowOff>266699</xdr:rowOff>
    </xdr:to>
    <xdr:sp macro="" textlink="">
      <xdr:nvSpPr>
        <xdr:cNvPr id="22" name="フリーフォーム: 図形 21">
          <a:extLst>
            <a:ext uri="{FF2B5EF4-FFF2-40B4-BE49-F238E27FC236}">
              <a16:creationId xmlns:a16="http://schemas.microsoft.com/office/drawing/2014/main" id="{42A72B25-E384-4AA4-AF2D-0A83CBC4600B}"/>
            </a:ext>
          </a:extLst>
        </xdr:cNvPr>
        <xdr:cNvSpPr/>
      </xdr:nvSpPr>
      <xdr:spPr>
        <a:xfrm>
          <a:off x="24955500" y="28651199"/>
          <a:ext cx="3429000" cy="2314575"/>
        </a:xfrm>
        <a:custGeom>
          <a:avLst/>
          <a:gdLst>
            <a:gd name="connsiteX0" fmla="*/ 3076575 w 3886200"/>
            <a:gd name="connsiteY0" fmla="*/ 0 h 2219325"/>
            <a:gd name="connsiteX1" fmla="*/ 3571875 w 3886200"/>
            <a:gd name="connsiteY1" fmla="*/ 0 h 2219325"/>
            <a:gd name="connsiteX2" fmla="*/ 3886200 w 3886200"/>
            <a:gd name="connsiteY2" fmla="*/ 314325 h 2219325"/>
            <a:gd name="connsiteX3" fmla="*/ 3886200 w 3886200"/>
            <a:gd name="connsiteY3" fmla="*/ 1333500 h 2219325"/>
            <a:gd name="connsiteX4" fmla="*/ 3533775 w 3886200"/>
            <a:gd name="connsiteY4" fmla="*/ 1685925 h 2219325"/>
            <a:gd name="connsiteX5" fmla="*/ 685800 w 3886200"/>
            <a:gd name="connsiteY5" fmla="*/ 1685925 h 2219325"/>
            <a:gd name="connsiteX6" fmla="*/ 0 w 3886200"/>
            <a:gd name="connsiteY6" fmla="*/ 1885950 h 2219325"/>
            <a:gd name="connsiteX7" fmla="*/ 0 w 3886200"/>
            <a:gd name="connsiteY7" fmla="*/ 2009775 h 2219325"/>
            <a:gd name="connsiteX8" fmla="*/ 304800 w 3886200"/>
            <a:gd name="connsiteY8" fmla="*/ 2219325 h 2219325"/>
            <a:gd name="connsiteX9" fmla="*/ 609600 w 3886200"/>
            <a:gd name="connsiteY9" fmla="*/ 2219325 h 2219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886200" h="2219325">
              <a:moveTo>
                <a:pt x="3076575" y="0"/>
              </a:moveTo>
              <a:lnTo>
                <a:pt x="3571875" y="0"/>
              </a:lnTo>
              <a:lnTo>
                <a:pt x="3886200" y="314325"/>
              </a:lnTo>
              <a:lnTo>
                <a:pt x="3886200" y="1333500"/>
              </a:lnTo>
              <a:lnTo>
                <a:pt x="3533775" y="1685925"/>
              </a:lnTo>
              <a:lnTo>
                <a:pt x="685800" y="1685925"/>
              </a:lnTo>
              <a:lnTo>
                <a:pt x="0" y="1885950"/>
              </a:lnTo>
              <a:lnTo>
                <a:pt x="0" y="2009775"/>
              </a:lnTo>
              <a:lnTo>
                <a:pt x="304800" y="2219325"/>
              </a:lnTo>
              <a:lnTo>
                <a:pt x="609600" y="2219325"/>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15</xdr:col>
      <xdr:colOff>2085975</xdr:colOff>
      <xdr:row>68</xdr:row>
      <xdr:rowOff>476250</xdr:rowOff>
    </xdr:from>
    <xdr:to>
      <xdr:col>19</xdr:col>
      <xdr:colOff>28575</xdr:colOff>
      <xdr:row>71</xdr:row>
      <xdr:rowOff>104775</xdr:rowOff>
    </xdr:to>
    <xdr:sp macro="" textlink="">
      <xdr:nvSpPr>
        <xdr:cNvPr id="23" name="フリーフォーム: 図形 22">
          <a:extLst>
            <a:ext uri="{FF2B5EF4-FFF2-40B4-BE49-F238E27FC236}">
              <a16:creationId xmlns:a16="http://schemas.microsoft.com/office/drawing/2014/main" id="{D6C83F0E-FB16-48D8-88FC-F7DAA1F89282}"/>
            </a:ext>
          </a:extLst>
        </xdr:cNvPr>
        <xdr:cNvSpPr/>
      </xdr:nvSpPr>
      <xdr:spPr>
        <a:xfrm>
          <a:off x="19621500" y="19392900"/>
          <a:ext cx="3771900" cy="2286000"/>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5</xdr:col>
      <xdr:colOff>838200</xdr:colOff>
      <xdr:row>70</xdr:row>
      <xdr:rowOff>76200</xdr:rowOff>
    </xdr:from>
    <xdr:to>
      <xdr:col>6</xdr:col>
      <xdr:colOff>381000</xdr:colOff>
      <xdr:row>123</xdr:row>
      <xdr:rowOff>114300</xdr:rowOff>
    </xdr:to>
    <xdr:sp macro="" textlink="">
      <xdr:nvSpPr>
        <xdr:cNvPr id="26" name="フリーフォーム: 図形 25">
          <a:extLst>
            <a:ext uri="{FF2B5EF4-FFF2-40B4-BE49-F238E27FC236}">
              <a16:creationId xmlns:a16="http://schemas.microsoft.com/office/drawing/2014/main" id="{8262D4AC-0E24-6F23-FC0F-000E838D2F3F}"/>
            </a:ext>
          </a:extLst>
        </xdr:cNvPr>
        <xdr:cNvSpPr/>
      </xdr:nvSpPr>
      <xdr:spPr>
        <a:xfrm>
          <a:off x="4962525" y="23831550"/>
          <a:ext cx="1638300" cy="10020300"/>
        </a:xfrm>
        <a:custGeom>
          <a:avLst/>
          <a:gdLst>
            <a:gd name="connsiteX0" fmla="*/ 1104900 w 1638300"/>
            <a:gd name="connsiteY0" fmla="*/ 6686550 h 6686550"/>
            <a:gd name="connsiteX1" fmla="*/ 1400175 w 1638300"/>
            <a:gd name="connsiteY1" fmla="*/ 6686550 h 6686550"/>
            <a:gd name="connsiteX2" fmla="*/ 1638300 w 1638300"/>
            <a:gd name="connsiteY2" fmla="*/ 6448425 h 6686550"/>
            <a:gd name="connsiteX3" fmla="*/ 1638300 w 1638300"/>
            <a:gd name="connsiteY3" fmla="*/ 5915025 h 6686550"/>
            <a:gd name="connsiteX4" fmla="*/ 0 w 1638300"/>
            <a:gd name="connsiteY4" fmla="*/ 0 h 6686550"/>
            <a:gd name="connsiteX5" fmla="*/ 0 w 1638300"/>
            <a:gd name="connsiteY5" fmla="*/ 0 h 6686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38300" h="6686550">
              <a:moveTo>
                <a:pt x="1104900" y="6686550"/>
              </a:moveTo>
              <a:lnTo>
                <a:pt x="1400175" y="6686550"/>
              </a:lnTo>
              <a:lnTo>
                <a:pt x="1638300" y="6448425"/>
              </a:lnTo>
              <a:lnTo>
                <a:pt x="1638300" y="5915025"/>
              </a:lnTo>
              <a:lnTo>
                <a:pt x="0" y="0"/>
              </a:lnTo>
              <a:lnTo>
                <a:pt x="0" y="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xdr:col>
      <xdr:colOff>352425</xdr:colOff>
      <xdr:row>71</xdr:row>
      <xdr:rowOff>152400</xdr:rowOff>
    </xdr:from>
    <xdr:to>
      <xdr:col>4</xdr:col>
      <xdr:colOff>438150</xdr:colOff>
      <xdr:row>74</xdr:row>
      <xdr:rowOff>66675</xdr:rowOff>
    </xdr:to>
    <xdr:sp macro="" textlink="">
      <xdr:nvSpPr>
        <xdr:cNvPr id="27" name="吹き出し: 角を丸めた四角形 26">
          <a:extLst>
            <a:ext uri="{FF2B5EF4-FFF2-40B4-BE49-F238E27FC236}">
              <a16:creationId xmlns:a16="http://schemas.microsoft.com/office/drawing/2014/main" id="{662D5F3B-9928-48EB-A040-09AD50B3B039}"/>
            </a:ext>
          </a:extLst>
        </xdr:cNvPr>
        <xdr:cNvSpPr/>
      </xdr:nvSpPr>
      <xdr:spPr>
        <a:xfrm>
          <a:off x="1038225" y="25107900"/>
          <a:ext cx="2143125" cy="1114425"/>
        </a:xfrm>
        <a:prstGeom prst="wedgeRoundRectCallout">
          <a:avLst>
            <a:gd name="adj1" fmla="val 102943"/>
            <a:gd name="adj2" fmla="val -9105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ABA</a:t>
          </a:r>
          <a:r>
            <a:rPr kumimoji="1" lang="ja-JP" altLang="en-US" sz="1100" kern="1200"/>
            <a:t>問題は発生しないはずなので、ハザードポインタの管理は不要のはず。</a:t>
          </a:r>
          <a:endParaRPr kumimoji="1" lang="en-US" altLang="ja-JP" sz="1100" kern="1200"/>
        </a:p>
      </xdr:txBody>
    </xdr:sp>
    <xdr:clientData/>
  </xdr:twoCellAnchor>
  <xdr:twoCellAnchor>
    <xdr:from>
      <xdr:col>11</xdr:col>
      <xdr:colOff>1895475</xdr:colOff>
      <xdr:row>66</xdr:row>
      <xdr:rowOff>47623</xdr:rowOff>
    </xdr:from>
    <xdr:to>
      <xdr:col>13</xdr:col>
      <xdr:colOff>1838324</xdr:colOff>
      <xdr:row>67</xdr:row>
      <xdr:rowOff>638175</xdr:rowOff>
    </xdr:to>
    <xdr:sp macro="" textlink="">
      <xdr:nvSpPr>
        <xdr:cNvPr id="28" name="吹き出し: 角を丸めた四角形 27">
          <a:extLst>
            <a:ext uri="{FF2B5EF4-FFF2-40B4-BE49-F238E27FC236}">
              <a16:creationId xmlns:a16="http://schemas.microsoft.com/office/drawing/2014/main" id="{55A00FDC-8FF7-4092-A09A-40FA52E814B9}"/>
            </a:ext>
          </a:extLst>
        </xdr:cNvPr>
        <xdr:cNvSpPr/>
      </xdr:nvSpPr>
      <xdr:spPr>
        <a:xfrm>
          <a:off x="14544675" y="21602698"/>
          <a:ext cx="3543299" cy="1323977"/>
        </a:xfrm>
        <a:prstGeom prst="wedgeRoundRectCallout">
          <a:avLst>
            <a:gd name="adj1" fmla="val 76364"/>
            <a:gd name="adj2" fmla="val -2030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OS</a:t>
          </a:r>
          <a:r>
            <a:rPr kumimoji="1" lang="ja-JP" altLang="en-US" sz="1100" kern="1200"/>
            <a:t>との確保</a:t>
          </a:r>
          <a:r>
            <a:rPr kumimoji="1" lang="en-US" altLang="ja-JP" sz="1100" kern="1200"/>
            <a:t>/</a:t>
          </a:r>
          <a:r>
            <a:rPr kumimoji="1" lang="ja-JP" altLang="en-US" sz="1100" kern="1200"/>
            <a:t>解放が介在するため、</a:t>
          </a:r>
          <a:r>
            <a:rPr kumimoji="1" lang="en-US" altLang="ja-JP" sz="1100" kern="1200"/>
            <a:t>ABA</a:t>
          </a:r>
          <a:r>
            <a:rPr kumimoji="1" lang="ja-JP" altLang="en-US" sz="1100" kern="1200"/>
            <a:t>問題が発生するが、メモリ領域の中身については関知しないため、</a:t>
          </a:r>
          <a:r>
            <a:rPr kumimoji="1" lang="en-US" altLang="ja-JP" sz="1100" kern="1200"/>
            <a:t>ABA</a:t>
          </a:r>
          <a:r>
            <a:rPr kumimoji="1" lang="ja-JP" altLang="en-US" sz="1100" kern="1200"/>
            <a:t>問題が発生していても、影響を受けない。</a:t>
          </a:r>
          <a:br>
            <a:rPr kumimoji="1" lang="en-US" altLang="ja-JP" sz="1100" kern="1200"/>
          </a:br>
          <a:r>
            <a:rPr kumimoji="1" lang="ja-JP" altLang="en-US" sz="1100" kern="1200"/>
            <a:t>よって、</a:t>
          </a:r>
          <a:r>
            <a:rPr kumimoji="1" lang="en-US" altLang="ja-JP" sz="1100" kern="1200"/>
            <a:t>ABA</a:t>
          </a:r>
          <a:r>
            <a:rPr kumimoji="1" lang="ja-JP" altLang="en-US" sz="1100" kern="1200"/>
            <a:t>問題対応は不要。</a:t>
          </a:r>
          <a:endParaRPr kumimoji="1" lang="en-US" altLang="ja-JP" sz="1100" kern="1200"/>
        </a:p>
      </xdr:txBody>
    </xdr:sp>
    <xdr:clientData/>
  </xdr:twoCellAnchor>
  <xdr:twoCellAnchor>
    <xdr:from>
      <xdr:col>8</xdr:col>
      <xdr:colOff>104775</xdr:colOff>
      <xdr:row>73</xdr:row>
      <xdr:rowOff>247650</xdr:rowOff>
    </xdr:from>
    <xdr:to>
      <xdr:col>11</xdr:col>
      <xdr:colOff>495300</xdr:colOff>
      <xdr:row>86</xdr:row>
      <xdr:rowOff>85725</xdr:rowOff>
    </xdr:to>
    <xdr:sp macro="" textlink="">
      <xdr:nvSpPr>
        <xdr:cNvPr id="31" name="フリーフォーム: 図形 30">
          <a:extLst>
            <a:ext uri="{FF2B5EF4-FFF2-40B4-BE49-F238E27FC236}">
              <a16:creationId xmlns:a16="http://schemas.microsoft.com/office/drawing/2014/main" id="{1C2EDE71-8C34-C598-C6BB-310CBB317725}"/>
            </a:ext>
          </a:extLst>
        </xdr:cNvPr>
        <xdr:cNvSpPr/>
      </xdr:nvSpPr>
      <xdr:spPr>
        <a:xfrm>
          <a:off x="8858250" y="23783925"/>
          <a:ext cx="3571875" cy="3943350"/>
        </a:xfrm>
        <a:custGeom>
          <a:avLst/>
          <a:gdLst>
            <a:gd name="connsiteX0" fmla="*/ 2695575 w 3571875"/>
            <a:gd name="connsiteY0" fmla="*/ 0 h 3943350"/>
            <a:gd name="connsiteX1" fmla="*/ 3333750 w 3571875"/>
            <a:gd name="connsiteY1" fmla="*/ 0 h 3943350"/>
            <a:gd name="connsiteX2" fmla="*/ 3571875 w 3571875"/>
            <a:gd name="connsiteY2" fmla="*/ 238125 h 3943350"/>
            <a:gd name="connsiteX3" fmla="*/ 3571875 w 3571875"/>
            <a:gd name="connsiteY3" fmla="*/ 3124200 h 3943350"/>
            <a:gd name="connsiteX4" fmla="*/ 3343275 w 3571875"/>
            <a:gd name="connsiteY4" fmla="*/ 3352800 h 3943350"/>
            <a:gd name="connsiteX5" fmla="*/ 209550 w 3571875"/>
            <a:gd name="connsiteY5" fmla="*/ 3352800 h 3943350"/>
            <a:gd name="connsiteX6" fmla="*/ 0 w 3571875"/>
            <a:gd name="connsiteY6" fmla="*/ 3562350 h 3943350"/>
            <a:gd name="connsiteX7" fmla="*/ 0 w 3571875"/>
            <a:gd name="connsiteY7" fmla="*/ 3743325 h 3943350"/>
            <a:gd name="connsiteX8" fmla="*/ 200025 w 3571875"/>
            <a:gd name="connsiteY8" fmla="*/ 3943350 h 3943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3943350">
              <a:moveTo>
                <a:pt x="2695575" y="0"/>
              </a:moveTo>
              <a:lnTo>
                <a:pt x="3333750" y="0"/>
              </a:lnTo>
              <a:lnTo>
                <a:pt x="3571875" y="238125"/>
              </a:lnTo>
              <a:lnTo>
                <a:pt x="3571875" y="3124200"/>
              </a:lnTo>
              <a:lnTo>
                <a:pt x="3343275" y="3352800"/>
              </a:lnTo>
              <a:lnTo>
                <a:pt x="209550" y="3352800"/>
              </a:lnTo>
              <a:lnTo>
                <a:pt x="0" y="3562350"/>
              </a:lnTo>
              <a:lnTo>
                <a:pt x="0" y="3743325"/>
              </a:lnTo>
              <a:lnTo>
                <a:pt x="200025" y="39433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8</xdr:col>
      <xdr:colOff>123825</xdr:colOff>
      <xdr:row>90</xdr:row>
      <xdr:rowOff>219075</xdr:rowOff>
    </xdr:from>
    <xdr:to>
      <xdr:col>11</xdr:col>
      <xdr:colOff>514350</xdr:colOff>
      <xdr:row>103</xdr:row>
      <xdr:rowOff>85725</xdr:rowOff>
    </xdr:to>
    <xdr:sp macro="" textlink="">
      <xdr:nvSpPr>
        <xdr:cNvPr id="32" name="フリーフォーム: 図形 31">
          <a:extLst>
            <a:ext uri="{FF2B5EF4-FFF2-40B4-BE49-F238E27FC236}">
              <a16:creationId xmlns:a16="http://schemas.microsoft.com/office/drawing/2014/main" id="{37099590-BBD9-4020-8F7A-77654CE3B1EB}"/>
            </a:ext>
          </a:extLst>
        </xdr:cNvPr>
        <xdr:cNvSpPr/>
      </xdr:nvSpPr>
      <xdr:spPr>
        <a:xfrm>
          <a:off x="8877300" y="28584525"/>
          <a:ext cx="3571875" cy="3943350"/>
        </a:xfrm>
        <a:custGeom>
          <a:avLst/>
          <a:gdLst>
            <a:gd name="connsiteX0" fmla="*/ 2695575 w 3571875"/>
            <a:gd name="connsiteY0" fmla="*/ 0 h 3943350"/>
            <a:gd name="connsiteX1" fmla="*/ 3333750 w 3571875"/>
            <a:gd name="connsiteY1" fmla="*/ 0 h 3943350"/>
            <a:gd name="connsiteX2" fmla="*/ 3571875 w 3571875"/>
            <a:gd name="connsiteY2" fmla="*/ 238125 h 3943350"/>
            <a:gd name="connsiteX3" fmla="*/ 3571875 w 3571875"/>
            <a:gd name="connsiteY3" fmla="*/ 3124200 h 3943350"/>
            <a:gd name="connsiteX4" fmla="*/ 3343275 w 3571875"/>
            <a:gd name="connsiteY4" fmla="*/ 3352800 h 3943350"/>
            <a:gd name="connsiteX5" fmla="*/ 209550 w 3571875"/>
            <a:gd name="connsiteY5" fmla="*/ 3352800 h 3943350"/>
            <a:gd name="connsiteX6" fmla="*/ 0 w 3571875"/>
            <a:gd name="connsiteY6" fmla="*/ 3562350 h 3943350"/>
            <a:gd name="connsiteX7" fmla="*/ 0 w 3571875"/>
            <a:gd name="connsiteY7" fmla="*/ 3743325 h 3943350"/>
            <a:gd name="connsiteX8" fmla="*/ 200025 w 3571875"/>
            <a:gd name="connsiteY8" fmla="*/ 3943350 h 3943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3943350">
              <a:moveTo>
                <a:pt x="2695575" y="0"/>
              </a:moveTo>
              <a:lnTo>
                <a:pt x="3333750" y="0"/>
              </a:lnTo>
              <a:lnTo>
                <a:pt x="3571875" y="238125"/>
              </a:lnTo>
              <a:lnTo>
                <a:pt x="3571875" y="3124200"/>
              </a:lnTo>
              <a:lnTo>
                <a:pt x="3343275" y="3352800"/>
              </a:lnTo>
              <a:lnTo>
                <a:pt x="209550" y="3352800"/>
              </a:lnTo>
              <a:lnTo>
                <a:pt x="0" y="3562350"/>
              </a:lnTo>
              <a:lnTo>
                <a:pt x="0" y="3743325"/>
              </a:lnTo>
              <a:lnTo>
                <a:pt x="200025" y="39433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7</xdr:col>
      <xdr:colOff>1400175</xdr:colOff>
      <xdr:row>72</xdr:row>
      <xdr:rowOff>238125</xdr:rowOff>
    </xdr:from>
    <xdr:to>
      <xdr:col>9</xdr:col>
      <xdr:colOff>47625</xdr:colOff>
      <xdr:row>83</xdr:row>
      <xdr:rowOff>47625</xdr:rowOff>
    </xdr:to>
    <xdr:sp macro="" textlink="">
      <xdr:nvSpPr>
        <xdr:cNvPr id="34" name="フリーフォーム: 図形 33">
          <a:extLst>
            <a:ext uri="{FF2B5EF4-FFF2-40B4-BE49-F238E27FC236}">
              <a16:creationId xmlns:a16="http://schemas.microsoft.com/office/drawing/2014/main" id="{C3FFF05A-8027-5D72-52E9-6A3D576EE156}"/>
            </a:ext>
          </a:extLst>
        </xdr:cNvPr>
        <xdr:cNvSpPr/>
      </xdr:nvSpPr>
      <xdr:spPr>
        <a:xfrm>
          <a:off x="8810625" y="25431750"/>
          <a:ext cx="1047750" cy="3905250"/>
        </a:xfrm>
        <a:custGeom>
          <a:avLst/>
          <a:gdLst>
            <a:gd name="connsiteX0" fmla="*/ 762000 w 762000"/>
            <a:gd name="connsiteY0" fmla="*/ 0 h 3667125"/>
            <a:gd name="connsiteX1" fmla="*/ 285750 w 762000"/>
            <a:gd name="connsiteY1" fmla="*/ 0 h 3667125"/>
            <a:gd name="connsiteX2" fmla="*/ 0 w 762000"/>
            <a:gd name="connsiteY2" fmla="*/ 285750 h 3667125"/>
            <a:gd name="connsiteX3" fmla="*/ 0 w 762000"/>
            <a:gd name="connsiteY3" fmla="*/ 3314700 h 3667125"/>
            <a:gd name="connsiteX4" fmla="*/ 352425 w 762000"/>
            <a:gd name="connsiteY4" fmla="*/ 3667125 h 3667125"/>
            <a:gd name="connsiteX5" fmla="*/ 742950 w 762000"/>
            <a:gd name="connsiteY5" fmla="*/ 3667125 h 36671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62000" h="3667125">
              <a:moveTo>
                <a:pt x="762000" y="0"/>
              </a:moveTo>
              <a:lnTo>
                <a:pt x="285750" y="0"/>
              </a:lnTo>
              <a:lnTo>
                <a:pt x="0" y="285750"/>
              </a:lnTo>
              <a:lnTo>
                <a:pt x="0" y="3314700"/>
              </a:lnTo>
              <a:lnTo>
                <a:pt x="352425" y="3667125"/>
              </a:lnTo>
              <a:lnTo>
                <a:pt x="742950" y="3667125"/>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7</xdr:col>
      <xdr:colOff>1743075</xdr:colOff>
      <xdr:row>74</xdr:row>
      <xdr:rowOff>276225</xdr:rowOff>
    </xdr:from>
    <xdr:to>
      <xdr:col>9</xdr:col>
      <xdr:colOff>47625</xdr:colOff>
      <xdr:row>81</xdr:row>
      <xdr:rowOff>95250</xdr:rowOff>
    </xdr:to>
    <xdr:sp macro="" textlink="">
      <xdr:nvSpPr>
        <xdr:cNvPr id="35" name="フリーフォーム: 図形 34">
          <a:extLst>
            <a:ext uri="{FF2B5EF4-FFF2-40B4-BE49-F238E27FC236}">
              <a16:creationId xmlns:a16="http://schemas.microsoft.com/office/drawing/2014/main" id="{544A9333-C3D4-421E-AE45-0488ECA55E4C}"/>
            </a:ext>
          </a:extLst>
        </xdr:cNvPr>
        <xdr:cNvSpPr/>
      </xdr:nvSpPr>
      <xdr:spPr>
        <a:xfrm>
          <a:off x="9153525" y="26431875"/>
          <a:ext cx="704850" cy="2466975"/>
        </a:xfrm>
        <a:custGeom>
          <a:avLst/>
          <a:gdLst>
            <a:gd name="connsiteX0" fmla="*/ 762000 w 762000"/>
            <a:gd name="connsiteY0" fmla="*/ 0 h 3667125"/>
            <a:gd name="connsiteX1" fmla="*/ 285750 w 762000"/>
            <a:gd name="connsiteY1" fmla="*/ 0 h 3667125"/>
            <a:gd name="connsiteX2" fmla="*/ 0 w 762000"/>
            <a:gd name="connsiteY2" fmla="*/ 285750 h 3667125"/>
            <a:gd name="connsiteX3" fmla="*/ 0 w 762000"/>
            <a:gd name="connsiteY3" fmla="*/ 3314700 h 3667125"/>
            <a:gd name="connsiteX4" fmla="*/ 352425 w 762000"/>
            <a:gd name="connsiteY4" fmla="*/ 3667125 h 3667125"/>
            <a:gd name="connsiteX5" fmla="*/ 742950 w 762000"/>
            <a:gd name="connsiteY5" fmla="*/ 3667125 h 36671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62000" h="3667125">
              <a:moveTo>
                <a:pt x="762000" y="0"/>
              </a:moveTo>
              <a:lnTo>
                <a:pt x="285750" y="0"/>
              </a:lnTo>
              <a:lnTo>
                <a:pt x="0" y="285750"/>
              </a:lnTo>
              <a:lnTo>
                <a:pt x="0" y="3314700"/>
              </a:lnTo>
              <a:lnTo>
                <a:pt x="352425" y="3667125"/>
              </a:lnTo>
              <a:lnTo>
                <a:pt x="742950" y="3667125"/>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11</xdr:col>
      <xdr:colOff>2114550</xdr:colOff>
      <xdr:row>29</xdr:row>
      <xdr:rowOff>1047750</xdr:rowOff>
    </xdr:from>
    <xdr:to>
      <xdr:col>13</xdr:col>
      <xdr:colOff>19050</xdr:colOff>
      <xdr:row>29</xdr:row>
      <xdr:rowOff>1047750</xdr:rowOff>
    </xdr:to>
    <xdr:cxnSp macro="">
      <xdr:nvCxnSpPr>
        <xdr:cNvPr id="8" name="直線矢印コネクタ 7">
          <a:extLst>
            <a:ext uri="{FF2B5EF4-FFF2-40B4-BE49-F238E27FC236}">
              <a16:creationId xmlns:a16="http://schemas.microsoft.com/office/drawing/2014/main" id="{55BB7669-5CDB-488D-97C9-F5F6158DF665}"/>
            </a:ext>
          </a:extLst>
        </xdr:cNvPr>
        <xdr:cNvCxnSpPr/>
      </xdr:nvCxnSpPr>
      <xdr:spPr>
        <a:xfrm>
          <a:off x="14144625" y="13211175"/>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30</xdr:row>
      <xdr:rowOff>800100</xdr:rowOff>
    </xdr:from>
    <xdr:to>
      <xdr:col>13</xdr:col>
      <xdr:colOff>952500</xdr:colOff>
      <xdr:row>31</xdr:row>
      <xdr:rowOff>390525</xdr:rowOff>
    </xdr:to>
    <xdr:sp macro="" textlink="">
      <xdr:nvSpPr>
        <xdr:cNvPr id="9" name="吹き出し: 角を丸めた四角形 8">
          <a:extLst>
            <a:ext uri="{FF2B5EF4-FFF2-40B4-BE49-F238E27FC236}">
              <a16:creationId xmlns:a16="http://schemas.microsoft.com/office/drawing/2014/main" id="{86277859-021B-C25A-6840-DE86F85A5E1B}"/>
            </a:ext>
          </a:extLst>
        </xdr:cNvPr>
        <xdr:cNvSpPr/>
      </xdr:nvSpPr>
      <xdr:spPr>
        <a:xfrm>
          <a:off x="14925675" y="14154150"/>
          <a:ext cx="1971675" cy="781050"/>
        </a:xfrm>
        <a:prstGeom prst="wedgeRoundRectCallout">
          <a:avLst>
            <a:gd name="adj1" fmla="val -34634"/>
            <a:gd name="adj2" fmla="val -16261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Double Free</a:t>
          </a:r>
          <a:r>
            <a:rPr kumimoji="1" lang="ja-JP" altLang="en-US" sz="1100" kern="1200"/>
            <a:t>に備えて、フラグ情報体は維持される</a:t>
          </a:r>
        </a:p>
      </xdr:txBody>
    </xdr:sp>
    <xdr:clientData/>
  </xdr:twoCellAnchor>
  <xdr:twoCellAnchor>
    <xdr:from>
      <xdr:col>11</xdr:col>
      <xdr:colOff>1019175</xdr:colOff>
      <xdr:row>26</xdr:row>
      <xdr:rowOff>114300</xdr:rowOff>
    </xdr:from>
    <xdr:to>
      <xdr:col>12</xdr:col>
      <xdr:colOff>409575</xdr:colOff>
      <xdr:row>27</xdr:row>
      <xdr:rowOff>371475</xdr:rowOff>
    </xdr:to>
    <xdr:sp macro="" textlink="">
      <xdr:nvSpPr>
        <xdr:cNvPr id="11" name="吹き出し: 角を丸めた四角形 10">
          <a:extLst>
            <a:ext uri="{FF2B5EF4-FFF2-40B4-BE49-F238E27FC236}">
              <a16:creationId xmlns:a16="http://schemas.microsoft.com/office/drawing/2014/main" id="{510D4374-23BD-4905-8E1B-38A1D18C066C}"/>
            </a:ext>
          </a:extLst>
        </xdr:cNvPr>
        <xdr:cNvSpPr/>
      </xdr:nvSpPr>
      <xdr:spPr>
        <a:xfrm>
          <a:off x="13049250" y="9420225"/>
          <a:ext cx="1971675" cy="971550"/>
        </a:xfrm>
        <a:prstGeom prst="wedgeRoundRectCallout">
          <a:avLst>
            <a:gd name="adj1" fmla="val 44077"/>
            <a:gd name="adj2" fmla="val -1090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Double Free</a:t>
          </a:r>
          <a:r>
            <a:rPr kumimoji="1" lang="ja-JP" altLang="en-US" sz="1100" kern="1200"/>
            <a:t>に備えて、フラグ情報体は維持される</a:t>
          </a:r>
        </a:p>
      </xdr:txBody>
    </xdr:sp>
    <xdr:clientData/>
  </xdr:twoCellAnchor>
  <xdr:twoCellAnchor>
    <xdr:from>
      <xdr:col>19</xdr:col>
      <xdr:colOff>304801</xdr:colOff>
      <xdr:row>13</xdr:row>
      <xdr:rowOff>180975</xdr:rowOff>
    </xdr:from>
    <xdr:to>
      <xdr:col>22</xdr:col>
      <xdr:colOff>523875</xdr:colOff>
      <xdr:row>17</xdr:row>
      <xdr:rowOff>19051</xdr:rowOff>
    </xdr:to>
    <xdr:sp macro="" textlink="">
      <xdr:nvSpPr>
        <xdr:cNvPr id="25" name="吹き出し: 角を丸めた四角形 24">
          <a:extLst>
            <a:ext uri="{FF2B5EF4-FFF2-40B4-BE49-F238E27FC236}">
              <a16:creationId xmlns:a16="http://schemas.microsoft.com/office/drawing/2014/main" id="{01E0203D-EFD1-4CC1-81DD-AC2934587045}"/>
            </a:ext>
          </a:extLst>
        </xdr:cNvPr>
        <xdr:cNvSpPr/>
      </xdr:nvSpPr>
      <xdr:spPr>
        <a:xfrm>
          <a:off x="25165051" y="3276600"/>
          <a:ext cx="5210174" cy="790576"/>
        </a:xfrm>
        <a:prstGeom prst="wedgeRoundRectCallout">
          <a:avLst>
            <a:gd name="adj1" fmla="val 23999"/>
            <a:gd name="adj2" fmla="val 12777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解放処理を、専用スレッドに渡すのもあり。</a:t>
          </a:r>
          <a:endParaRPr kumimoji="1" lang="en-US" altLang="ja-JP" sz="1100" kern="1200"/>
        </a:p>
      </xdr:txBody>
    </xdr:sp>
    <xdr:clientData/>
  </xdr:twoCellAnchor>
  <xdr:twoCellAnchor>
    <xdr:from>
      <xdr:col>19</xdr:col>
      <xdr:colOff>304801</xdr:colOff>
      <xdr:row>13</xdr:row>
      <xdr:rowOff>190500</xdr:rowOff>
    </xdr:from>
    <xdr:to>
      <xdr:col>22</xdr:col>
      <xdr:colOff>523875</xdr:colOff>
      <xdr:row>17</xdr:row>
      <xdr:rowOff>28576</xdr:rowOff>
    </xdr:to>
    <xdr:sp macro="" textlink="">
      <xdr:nvSpPr>
        <xdr:cNvPr id="29" name="吹き出し: 角を丸めた四角形 28">
          <a:extLst>
            <a:ext uri="{FF2B5EF4-FFF2-40B4-BE49-F238E27FC236}">
              <a16:creationId xmlns:a16="http://schemas.microsoft.com/office/drawing/2014/main" id="{4860C8ED-18DF-47DA-B5CE-6E98C5B91261}"/>
            </a:ext>
          </a:extLst>
        </xdr:cNvPr>
        <xdr:cNvSpPr/>
      </xdr:nvSpPr>
      <xdr:spPr>
        <a:xfrm>
          <a:off x="25165051" y="3286125"/>
          <a:ext cx="5210174" cy="790576"/>
        </a:xfrm>
        <a:prstGeom prst="wedgeRoundRectCallout">
          <a:avLst>
            <a:gd name="adj1" fmla="val -26641"/>
            <a:gd name="adj2" fmla="val 13500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解放処理を、専用スレッドに渡す構造とするのも、良いかもしれない。</a:t>
          </a:r>
          <a:endParaRPr kumimoji="1" lang="en-US" altLang="ja-JP" sz="1100" kern="1200"/>
        </a:p>
      </xdr:txBody>
    </xdr:sp>
    <xdr:clientData/>
  </xdr:twoCellAnchor>
  <xdr:twoCellAnchor>
    <xdr:from>
      <xdr:col>8</xdr:col>
      <xdr:colOff>0</xdr:colOff>
      <xdr:row>24</xdr:row>
      <xdr:rowOff>200025</xdr:rowOff>
    </xdr:from>
    <xdr:to>
      <xdr:col>8</xdr:col>
      <xdr:colOff>266700</xdr:colOff>
      <xdr:row>26</xdr:row>
      <xdr:rowOff>666750</xdr:rowOff>
    </xdr:to>
    <xdr:sp macro="" textlink="">
      <xdr:nvSpPr>
        <xdr:cNvPr id="7" name="左中かっこ 6">
          <a:extLst>
            <a:ext uri="{FF2B5EF4-FFF2-40B4-BE49-F238E27FC236}">
              <a16:creationId xmlns:a16="http://schemas.microsoft.com/office/drawing/2014/main" id="{D9455461-C427-1E97-2B8A-676790E566F8}"/>
            </a:ext>
          </a:extLst>
        </xdr:cNvPr>
        <xdr:cNvSpPr/>
      </xdr:nvSpPr>
      <xdr:spPr>
        <a:xfrm>
          <a:off x="8848725" y="6162675"/>
          <a:ext cx="266700" cy="3810000"/>
        </a:xfrm>
        <a:prstGeom prst="leftBrace">
          <a:avLst>
            <a:gd name="adj1" fmla="val 61905"/>
            <a:gd name="adj2" fmla="val 5775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11</xdr:col>
      <xdr:colOff>2066925</xdr:colOff>
      <xdr:row>25</xdr:row>
      <xdr:rowOff>1057275</xdr:rowOff>
    </xdr:from>
    <xdr:to>
      <xdr:col>12</xdr:col>
      <xdr:colOff>1304925</xdr:colOff>
      <xdr:row>25</xdr:row>
      <xdr:rowOff>1057275</xdr:rowOff>
    </xdr:to>
    <xdr:cxnSp macro="">
      <xdr:nvCxnSpPr>
        <xdr:cNvPr id="13" name="直線矢印コネクタ 12">
          <a:extLst>
            <a:ext uri="{FF2B5EF4-FFF2-40B4-BE49-F238E27FC236}">
              <a16:creationId xmlns:a16="http://schemas.microsoft.com/office/drawing/2014/main" id="{1B5B1D9D-A1B2-4FE2-BEA1-C314C7FF4D4D}"/>
            </a:ext>
          </a:extLst>
        </xdr:cNvPr>
        <xdr:cNvCxnSpPr/>
      </xdr:nvCxnSpPr>
      <xdr:spPr>
        <a:xfrm>
          <a:off x="14097000" y="8458200"/>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2076450</xdr:colOff>
      <xdr:row>25</xdr:row>
      <xdr:rowOff>1066800</xdr:rowOff>
    </xdr:from>
    <xdr:to>
      <xdr:col>12</xdr:col>
      <xdr:colOff>1295400</xdr:colOff>
      <xdr:row>25</xdr:row>
      <xdr:rowOff>1400175</xdr:rowOff>
    </xdr:to>
    <xdr:sp macro="" textlink="">
      <xdr:nvSpPr>
        <xdr:cNvPr id="14" name="フリーフォーム: 図形 13">
          <a:extLst>
            <a:ext uri="{FF2B5EF4-FFF2-40B4-BE49-F238E27FC236}">
              <a16:creationId xmlns:a16="http://schemas.microsoft.com/office/drawing/2014/main" id="{F0B2B663-CB11-D889-82F0-4B5D4796E38A}"/>
            </a:ext>
          </a:extLst>
        </xdr:cNvPr>
        <xdr:cNvSpPr/>
      </xdr:nvSpPr>
      <xdr:spPr>
        <a:xfrm>
          <a:off x="11268075" y="8467725"/>
          <a:ext cx="4638675" cy="333375"/>
        </a:xfrm>
        <a:custGeom>
          <a:avLst/>
          <a:gdLst>
            <a:gd name="connsiteX0" fmla="*/ 0 w 4638675"/>
            <a:gd name="connsiteY0" fmla="*/ 0 h 333375"/>
            <a:gd name="connsiteX1" fmla="*/ 333375 w 4638675"/>
            <a:gd name="connsiteY1" fmla="*/ 333375 h 333375"/>
            <a:gd name="connsiteX2" fmla="*/ 4314825 w 4638675"/>
            <a:gd name="connsiteY2" fmla="*/ 333375 h 333375"/>
            <a:gd name="connsiteX3" fmla="*/ 4638675 w 4638675"/>
            <a:gd name="connsiteY3" fmla="*/ 57150 h 333375"/>
          </a:gdLst>
          <a:ahLst/>
          <a:cxnLst>
            <a:cxn ang="0">
              <a:pos x="connsiteX0" y="connsiteY0"/>
            </a:cxn>
            <a:cxn ang="0">
              <a:pos x="connsiteX1" y="connsiteY1"/>
            </a:cxn>
            <a:cxn ang="0">
              <a:pos x="connsiteX2" y="connsiteY2"/>
            </a:cxn>
            <a:cxn ang="0">
              <a:pos x="connsiteX3" y="connsiteY3"/>
            </a:cxn>
          </a:cxnLst>
          <a:rect l="l" t="t" r="r" b="b"/>
          <a:pathLst>
            <a:path w="4638675" h="333375">
              <a:moveTo>
                <a:pt x="0" y="0"/>
              </a:moveTo>
              <a:lnTo>
                <a:pt x="333375" y="333375"/>
              </a:lnTo>
              <a:lnTo>
                <a:pt x="4314825" y="333375"/>
              </a:lnTo>
              <a:lnTo>
                <a:pt x="4638675" y="571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4509-BFFA-4011-8804-F6F5DE023F7A}">
  <dimension ref="B3:X127"/>
  <sheetViews>
    <sheetView zoomScaleNormal="100" workbookViewId="0">
      <selection activeCell="J17" sqref="J17"/>
    </sheetView>
  </sheetViews>
  <sheetFormatPr defaultRowHeight="18.75"/>
  <cols>
    <col min="5" max="5" width="18.125" customWidth="1"/>
    <col min="6" max="6" width="27.5" customWidth="1"/>
    <col min="7" max="7" width="15.625" customWidth="1"/>
    <col min="8" max="8" width="18.875" customWidth="1"/>
    <col min="9" max="9" width="4.5" customWidth="1"/>
    <col min="10" max="10" width="33.75" customWidth="1"/>
    <col min="11" max="11" width="3.5" customWidth="1"/>
    <col min="12" max="12" width="33.875" customWidth="1"/>
    <col min="13" max="13" width="17.5" customWidth="1"/>
    <col min="14" max="14" width="27.5" customWidth="1"/>
    <col min="15" max="15" width="22" customWidth="1"/>
    <col min="16" max="16" width="28.25" customWidth="1"/>
    <col min="17" max="17" width="11" customWidth="1"/>
    <col min="18" max="18" width="28.25" customWidth="1"/>
    <col min="20" max="20" width="28.125" customWidth="1"/>
    <col min="22" max="22" width="28.375" customWidth="1"/>
    <col min="24" max="24" width="27.25" customWidth="1"/>
  </cols>
  <sheetData>
    <row r="3" spans="2:5">
      <c r="B3" t="s">
        <v>0</v>
      </c>
      <c r="D3" t="s">
        <v>1</v>
      </c>
    </row>
    <row r="4" spans="2:5">
      <c r="B4" t="s">
        <v>2</v>
      </c>
      <c r="D4" t="s">
        <v>5</v>
      </c>
    </row>
    <row r="5" spans="2:5">
      <c r="E5" t="s">
        <v>6</v>
      </c>
    </row>
    <row r="6" spans="2:5">
      <c r="B6" t="s">
        <v>3</v>
      </c>
      <c r="D6" t="s">
        <v>4</v>
      </c>
    </row>
    <row r="8" spans="2:5">
      <c r="B8" t="s">
        <v>23</v>
      </c>
      <c r="D8" t="s">
        <v>24</v>
      </c>
    </row>
    <row r="9" spans="2:5">
      <c r="D9" t="s">
        <v>20</v>
      </c>
    </row>
    <row r="10" spans="2:5">
      <c r="D10" t="s">
        <v>8</v>
      </c>
    </row>
    <row r="11" spans="2:5">
      <c r="D11" t="s">
        <v>9</v>
      </c>
    </row>
    <row r="12" spans="2:5">
      <c r="D12" t="s">
        <v>10</v>
      </c>
    </row>
    <row r="14" spans="2:5">
      <c r="B14" t="s">
        <v>21</v>
      </c>
    </row>
    <row r="15" spans="2:5">
      <c r="D15" t="s">
        <v>22</v>
      </c>
    </row>
    <row r="16" spans="2:5">
      <c r="D16" t="s">
        <v>54</v>
      </c>
    </row>
    <row r="21" spans="4:24">
      <c r="F21" s="43" t="s">
        <v>18</v>
      </c>
      <c r="G21" s="44"/>
      <c r="H21" s="44"/>
      <c r="I21" s="44"/>
      <c r="J21" s="44"/>
      <c r="K21" s="44"/>
      <c r="L21" s="44"/>
      <c r="M21" s="44"/>
      <c r="N21" s="45"/>
      <c r="P21" s="43" t="s">
        <v>2</v>
      </c>
      <c r="Q21" s="44"/>
      <c r="R21" s="44"/>
      <c r="S21" s="44"/>
      <c r="T21" s="45"/>
      <c r="V21" s="43" t="s">
        <v>3</v>
      </c>
      <c r="W21" s="44"/>
      <c r="X21" s="45"/>
    </row>
    <row r="23" spans="4:24">
      <c r="F23" s="4" t="s">
        <v>41</v>
      </c>
      <c r="J23" s="46" t="s">
        <v>40</v>
      </c>
      <c r="K23" s="47"/>
      <c r="L23" s="48"/>
      <c r="N23" s="4" t="s">
        <v>42</v>
      </c>
      <c r="P23" s="43" t="s">
        <v>19</v>
      </c>
      <c r="Q23" s="44"/>
      <c r="R23" s="45"/>
      <c r="T23" s="4" t="s">
        <v>42</v>
      </c>
      <c r="V23" s="43" t="s">
        <v>19</v>
      </c>
      <c r="W23" s="44"/>
      <c r="X23" s="45"/>
    </row>
    <row r="24" spans="4:24" ht="38.25" thickBot="1">
      <c r="H24" s="17"/>
      <c r="I24" s="17"/>
      <c r="J24" s="17" t="s">
        <v>25</v>
      </c>
      <c r="L24" s="17" t="s">
        <v>27</v>
      </c>
      <c r="P24" s="17" t="s">
        <v>25</v>
      </c>
      <c r="R24" s="17" t="s">
        <v>17</v>
      </c>
      <c r="V24" s="17" t="s">
        <v>25</v>
      </c>
      <c r="X24" s="17" t="s">
        <v>17</v>
      </c>
    </row>
    <row r="25" spans="4:24" ht="113.25" thickTop="1">
      <c r="D25" t="s">
        <v>11</v>
      </c>
      <c r="E25" s="2" t="s">
        <v>15</v>
      </c>
      <c r="F25" s="6" t="s">
        <v>7</v>
      </c>
      <c r="H25" s="5"/>
      <c r="I25" s="2"/>
      <c r="J25" s="28" t="s">
        <v>66</v>
      </c>
      <c r="L25" s="28" t="s">
        <v>66</v>
      </c>
      <c r="N25" s="28" t="s">
        <v>64</v>
      </c>
      <c r="P25" s="28" t="s">
        <v>28</v>
      </c>
      <c r="R25" s="28" t="s">
        <v>28</v>
      </c>
      <c r="T25" s="28" t="s">
        <v>28</v>
      </c>
      <c r="V25" s="28" t="s">
        <v>28</v>
      </c>
      <c r="X25" s="28" t="s">
        <v>28</v>
      </c>
    </row>
    <row r="26" spans="4:24" ht="93.75">
      <c r="D26" t="s">
        <v>11</v>
      </c>
      <c r="F26" s="7" t="s">
        <v>7</v>
      </c>
      <c r="H26" s="40" t="s">
        <v>75</v>
      </c>
      <c r="I26" s="2"/>
      <c r="J26" s="26" t="s">
        <v>68</v>
      </c>
      <c r="L26" s="26" t="s">
        <v>68</v>
      </c>
      <c r="N26" s="24" t="s">
        <v>73</v>
      </c>
      <c r="P26" s="24" t="s">
        <v>26</v>
      </c>
      <c r="Q26" s="5"/>
      <c r="R26" s="24" t="s">
        <v>26</v>
      </c>
      <c r="S26" s="3"/>
      <c r="T26" s="24" t="s">
        <v>26</v>
      </c>
      <c r="U26" s="3"/>
      <c r="V26" s="24" t="s">
        <v>26</v>
      </c>
      <c r="W26" s="3"/>
      <c r="X26" s="24" t="s">
        <v>26</v>
      </c>
    </row>
    <row r="27" spans="4:24" ht="150">
      <c r="D27" t="s">
        <v>11</v>
      </c>
      <c r="F27" s="7" t="s">
        <v>7</v>
      </c>
      <c r="H27" s="5"/>
      <c r="J27" s="30" t="s">
        <v>65</v>
      </c>
      <c r="L27" s="38" t="s">
        <v>7</v>
      </c>
      <c r="N27" s="24" t="s">
        <v>74</v>
      </c>
      <c r="P27" s="24" t="s">
        <v>67</v>
      </c>
      <c r="Q27" s="5"/>
      <c r="R27" s="24" t="s">
        <v>67</v>
      </c>
      <c r="S27" s="3"/>
      <c r="T27" s="25" t="s">
        <v>64</v>
      </c>
      <c r="U27" s="3"/>
      <c r="V27" s="42" t="s">
        <v>78</v>
      </c>
      <c r="W27" s="3"/>
      <c r="X27" s="42" t="s">
        <v>79</v>
      </c>
    </row>
    <row r="28" spans="4:24" ht="56.25">
      <c r="D28" t="s">
        <v>11</v>
      </c>
      <c r="F28" s="7" t="s">
        <v>7</v>
      </c>
      <c r="J28" s="31" t="s">
        <v>7</v>
      </c>
      <c r="L28" s="35" t="s">
        <v>7</v>
      </c>
      <c r="N28" s="38" t="s">
        <v>7</v>
      </c>
      <c r="P28" s="24" t="s">
        <v>58</v>
      </c>
      <c r="Q28" s="5"/>
      <c r="R28" s="24" t="s">
        <v>58</v>
      </c>
      <c r="S28" s="3"/>
      <c r="T28" s="24" t="s">
        <v>58</v>
      </c>
      <c r="V28" s="24" t="s">
        <v>59</v>
      </c>
      <c r="W28" s="3"/>
      <c r="X28" s="24" t="s">
        <v>59</v>
      </c>
    </row>
    <row r="29" spans="4:24" ht="93.75">
      <c r="D29" t="s">
        <v>11</v>
      </c>
      <c r="F29" s="7" t="s">
        <v>7</v>
      </c>
      <c r="J29" s="31" t="s">
        <v>7</v>
      </c>
      <c r="L29" s="35" t="s">
        <v>7</v>
      </c>
      <c r="N29" s="38" t="s">
        <v>7</v>
      </c>
      <c r="P29" s="29" t="s">
        <v>69</v>
      </c>
      <c r="Q29" s="2"/>
      <c r="R29" s="27" t="s">
        <v>69</v>
      </c>
      <c r="T29" s="25" t="s">
        <v>76</v>
      </c>
      <c r="V29" s="29" t="s">
        <v>77</v>
      </c>
      <c r="X29" s="7" t="s">
        <v>7</v>
      </c>
    </row>
    <row r="30" spans="4:24" ht="93.75">
      <c r="D30" t="s">
        <v>11</v>
      </c>
      <c r="F30" s="7" t="s">
        <v>7</v>
      </c>
      <c r="J30" s="31" t="s">
        <v>7</v>
      </c>
      <c r="L30" s="26" t="s">
        <v>71</v>
      </c>
      <c r="N30" s="27" t="s">
        <v>72</v>
      </c>
      <c r="P30" s="15" t="s">
        <v>13</v>
      </c>
      <c r="R30" s="41" t="s">
        <v>7</v>
      </c>
      <c r="T30" s="24" t="s">
        <v>74</v>
      </c>
      <c r="V30" s="15" t="s">
        <v>13</v>
      </c>
      <c r="X30" s="7" t="s">
        <v>7</v>
      </c>
    </row>
    <row r="31" spans="4:24" ht="93.75">
      <c r="D31" t="s">
        <v>11</v>
      </c>
      <c r="F31" s="7" t="s">
        <v>7</v>
      </c>
      <c r="J31" s="31" t="s">
        <v>7</v>
      </c>
      <c r="L31" s="39" t="s">
        <v>13</v>
      </c>
      <c r="N31" s="38" t="s">
        <v>7</v>
      </c>
      <c r="P31" s="12" t="s">
        <v>7</v>
      </c>
      <c r="R31" s="7" t="s">
        <v>7</v>
      </c>
      <c r="T31" s="19" t="s">
        <v>7</v>
      </c>
      <c r="V31" s="12" t="s">
        <v>7</v>
      </c>
      <c r="X31" s="26" t="s">
        <v>77</v>
      </c>
    </row>
    <row r="32" spans="4:24" ht="93.75">
      <c r="D32" t="s">
        <v>11</v>
      </c>
      <c r="F32" s="7" t="s">
        <v>7</v>
      </c>
      <c r="J32" s="31" t="s">
        <v>7</v>
      </c>
      <c r="L32" s="31" t="s">
        <v>7</v>
      </c>
      <c r="N32" s="35" t="s">
        <v>7</v>
      </c>
      <c r="P32" s="12" t="s">
        <v>7</v>
      </c>
      <c r="R32" s="29" t="s">
        <v>69</v>
      </c>
      <c r="T32" s="27" t="s">
        <v>70</v>
      </c>
      <c r="V32" s="12" t="s">
        <v>7</v>
      </c>
      <c r="X32" s="15" t="s">
        <v>13</v>
      </c>
    </row>
    <row r="33" spans="4:24" ht="37.5">
      <c r="D33" t="s">
        <v>11</v>
      </c>
      <c r="F33" s="10" t="s">
        <v>12</v>
      </c>
      <c r="H33" s="18"/>
      <c r="I33" s="18"/>
      <c r="J33" s="32" t="s">
        <v>12</v>
      </c>
      <c r="L33" s="32" t="s">
        <v>12</v>
      </c>
      <c r="N33" s="36" t="s">
        <v>12</v>
      </c>
      <c r="P33" s="12" t="s">
        <v>7</v>
      </c>
      <c r="R33" s="15" t="s">
        <v>13</v>
      </c>
      <c r="T33" s="7" t="s">
        <v>7</v>
      </c>
      <c r="V33" s="12" t="s">
        <v>7</v>
      </c>
      <c r="X33" s="12" t="s">
        <v>7</v>
      </c>
    </row>
    <row r="34" spans="4:24">
      <c r="D34" t="s">
        <v>11</v>
      </c>
      <c r="F34" s="7" t="s">
        <v>7</v>
      </c>
      <c r="J34" s="31" t="s">
        <v>7</v>
      </c>
      <c r="L34" s="31" t="s">
        <v>7</v>
      </c>
      <c r="N34" s="35" t="s">
        <v>7</v>
      </c>
      <c r="P34" s="12" t="s">
        <v>7</v>
      </c>
      <c r="R34" s="12" t="s">
        <v>7</v>
      </c>
      <c r="T34" s="7" t="s">
        <v>7</v>
      </c>
      <c r="V34" s="12" t="s">
        <v>7</v>
      </c>
      <c r="X34" s="12" t="s">
        <v>7</v>
      </c>
    </row>
    <row r="35" spans="4:24" ht="19.5" thickBot="1">
      <c r="D35" t="s">
        <v>11</v>
      </c>
      <c r="F35" s="8" t="s">
        <v>7</v>
      </c>
      <c r="J35" s="33" t="s">
        <v>7</v>
      </c>
      <c r="L35" s="33" t="s">
        <v>7</v>
      </c>
      <c r="N35" s="37" t="s">
        <v>7</v>
      </c>
      <c r="P35" s="12" t="s">
        <v>7</v>
      </c>
      <c r="R35" s="12" t="s">
        <v>7</v>
      </c>
      <c r="T35" s="7" t="s">
        <v>7</v>
      </c>
      <c r="V35" s="12" t="s">
        <v>7</v>
      </c>
      <c r="X35" s="12" t="s">
        <v>7</v>
      </c>
    </row>
    <row r="36" spans="4:24" ht="38.25" thickTop="1">
      <c r="D36" t="s">
        <v>11</v>
      </c>
      <c r="F36" s="6" t="s">
        <v>14</v>
      </c>
      <c r="G36" s="16" t="s">
        <v>16</v>
      </c>
      <c r="J36" s="34" t="s">
        <v>7</v>
      </c>
      <c r="K36" s="16"/>
      <c r="L36" s="34" t="s">
        <v>7</v>
      </c>
      <c r="M36" s="16" t="s">
        <v>16</v>
      </c>
      <c r="N36" s="34" t="s">
        <v>7</v>
      </c>
      <c r="P36" s="13" t="s">
        <v>12</v>
      </c>
      <c r="Q36" s="18"/>
      <c r="R36" s="13" t="s">
        <v>12</v>
      </c>
      <c r="T36" s="10" t="s">
        <v>12</v>
      </c>
      <c r="V36" s="13" t="s">
        <v>12</v>
      </c>
      <c r="X36" s="13" t="s">
        <v>12</v>
      </c>
    </row>
    <row r="37" spans="4:24">
      <c r="D37" t="s">
        <v>11</v>
      </c>
      <c r="F37" s="7" t="s">
        <v>7</v>
      </c>
      <c r="J37" s="35" t="s">
        <v>7</v>
      </c>
      <c r="L37" s="35" t="s">
        <v>7</v>
      </c>
      <c r="N37" s="35" t="s">
        <v>7</v>
      </c>
      <c r="P37" s="12" t="s">
        <v>7</v>
      </c>
      <c r="R37" s="12" t="s">
        <v>7</v>
      </c>
      <c r="T37" s="7" t="s">
        <v>7</v>
      </c>
      <c r="V37" s="12" t="s">
        <v>7</v>
      </c>
      <c r="X37" s="12" t="s">
        <v>7</v>
      </c>
    </row>
    <row r="38" spans="4:24" ht="19.5" thickBot="1">
      <c r="D38" t="s">
        <v>11</v>
      </c>
      <c r="F38" s="7" t="s">
        <v>7</v>
      </c>
      <c r="J38" s="35" t="s">
        <v>7</v>
      </c>
      <c r="L38" s="35" t="s">
        <v>7</v>
      </c>
      <c r="N38" s="35" t="s">
        <v>7</v>
      </c>
      <c r="P38" s="14" t="s">
        <v>7</v>
      </c>
      <c r="R38" s="14" t="s">
        <v>7</v>
      </c>
      <c r="T38" s="8" t="s">
        <v>7</v>
      </c>
      <c r="V38" s="14" t="s">
        <v>7</v>
      </c>
      <c r="X38" s="14" t="s">
        <v>7</v>
      </c>
    </row>
    <row r="39" spans="4:24" ht="19.5" thickTop="1">
      <c r="D39" t="s">
        <v>11</v>
      </c>
      <c r="F39" s="7" t="s">
        <v>7</v>
      </c>
      <c r="J39" s="35" t="s">
        <v>7</v>
      </c>
      <c r="L39" s="35" t="s">
        <v>7</v>
      </c>
      <c r="N39" s="35" t="s">
        <v>7</v>
      </c>
    </row>
    <row r="40" spans="4:24">
      <c r="D40" t="s">
        <v>11</v>
      </c>
      <c r="F40" s="7" t="s">
        <v>7</v>
      </c>
      <c r="J40" s="35" t="s">
        <v>7</v>
      </c>
      <c r="L40" s="35" t="s">
        <v>7</v>
      </c>
      <c r="N40" s="35" t="s">
        <v>7</v>
      </c>
    </row>
    <row r="41" spans="4:24">
      <c r="D41" t="s">
        <v>11</v>
      </c>
      <c r="F41" s="7" t="s">
        <v>7</v>
      </c>
      <c r="J41" s="35" t="s">
        <v>7</v>
      </c>
      <c r="L41" s="35" t="s">
        <v>7</v>
      </c>
      <c r="N41" s="35" t="s">
        <v>7</v>
      </c>
    </row>
    <row r="42" spans="4:24">
      <c r="D42" t="s">
        <v>11</v>
      </c>
      <c r="F42" s="7" t="s">
        <v>7</v>
      </c>
      <c r="J42" s="35" t="s">
        <v>7</v>
      </c>
      <c r="L42" s="35" t="s">
        <v>7</v>
      </c>
      <c r="N42" s="35" t="s">
        <v>7</v>
      </c>
    </row>
    <row r="43" spans="4:24">
      <c r="D43" t="s">
        <v>11</v>
      </c>
      <c r="F43" s="7" t="s">
        <v>7</v>
      </c>
      <c r="J43" s="35" t="s">
        <v>7</v>
      </c>
      <c r="L43" s="35" t="s">
        <v>7</v>
      </c>
      <c r="N43" s="35" t="s">
        <v>7</v>
      </c>
    </row>
    <row r="44" spans="4:24">
      <c r="D44" t="s">
        <v>11</v>
      </c>
      <c r="F44" s="10" t="s">
        <v>12</v>
      </c>
      <c r="H44" s="18"/>
      <c r="I44" s="18"/>
      <c r="J44" s="36" t="s">
        <v>12</v>
      </c>
      <c r="L44" s="36" t="s">
        <v>12</v>
      </c>
      <c r="N44" s="36" t="s">
        <v>12</v>
      </c>
    </row>
    <row r="45" spans="4:24">
      <c r="D45" t="s">
        <v>11</v>
      </c>
      <c r="F45" s="7" t="s">
        <v>7</v>
      </c>
      <c r="J45" s="35" t="s">
        <v>7</v>
      </c>
      <c r="L45" s="35" t="s">
        <v>7</v>
      </c>
      <c r="N45" s="35" t="s">
        <v>7</v>
      </c>
    </row>
    <row r="46" spans="4:24" ht="19.5" thickBot="1">
      <c r="D46" t="s">
        <v>11</v>
      </c>
      <c r="F46" s="8" t="s">
        <v>7</v>
      </c>
      <c r="J46" s="37" t="s">
        <v>7</v>
      </c>
      <c r="L46" s="37" t="s">
        <v>7</v>
      </c>
      <c r="N46" s="37" t="s">
        <v>7</v>
      </c>
    </row>
    <row r="47" spans="4:24" ht="19.5" thickTop="1">
      <c r="D47" t="s">
        <v>11</v>
      </c>
      <c r="F47" s="6" t="s">
        <v>7</v>
      </c>
      <c r="J47" s="34" t="s">
        <v>7</v>
      </c>
      <c r="L47" s="34" t="s">
        <v>7</v>
      </c>
      <c r="N47" s="34" t="s">
        <v>7</v>
      </c>
    </row>
    <row r="48" spans="4:24">
      <c r="D48" t="s">
        <v>11</v>
      </c>
      <c r="F48" s="7" t="s">
        <v>7</v>
      </c>
      <c r="J48" s="35" t="s">
        <v>7</v>
      </c>
      <c r="L48" s="35" t="s">
        <v>7</v>
      </c>
      <c r="N48" s="35" t="s">
        <v>7</v>
      </c>
    </row>
    <row r="49" spans="2:15">
      <c r="D49" t="s">
        <v>11</v>
      </c>
      <c r="F49" s="7" t="s">
        <v>7</v>
      </c>
      <c r="J49" s="35" t="s">
        <v>7</v>
      </c>
      <c r="L49" s="35" t="s">
        <v>7</v>
      </c>
      <c r="N49" s="35" t="s">
        <v>7</v>
      </c>
    </row>
    <row r="50" spans="2:15">
      <c r="D50" t="s">
        <v>11</v>
      </c>
      <c r="F50" s="7" t="s">
        <v>7</v>
      </c>
      <c r="J50" s="35" t="s">
        <v>7</v>
      </c>
      <c r="L50" s="35" t="s">
        <v>7</v>
      </c>
      <c r="N50" s="35" t="s">
        <v>7</v>
      </c>
    </row>
    <row r="51" spans="2:15">
      <c r="D51" t="s">
        <v>11</v>
      </c>
      <c r="F51" s="7" t="s">
        <v>7</v>
      </c>
      <c r="J51" s="35" t="s">
        <v>7</v>
      </c>
      <c r="L51" s="35" t="s">
        <v>7</v>
      </c>
      <c r="N51" s="35" t="s">
        <v>7</v>
      </c>
    </row>
    <row r="52" spans="2:15">
      <c r="D52" t="s">
        <v>11</v>
      </c>
      <c r="F52" s="7" t="s">
        <v>7</v>
      </c>
      <c r="J52" s="35" t="s">
        <v>7</v>
      </c>
      <c r="L52" s="35" t="s">
        <v>7</v>
      </c>
      <c r="N52" s="35" t="s">
        <v>7</v>
      </c>
    </row>
    <row r="53" spans="2:15">
      <c r="D53" t="s">
        <v>11</v>
      </c>
      <c r="F53" s="7" t="s">
        <v>7</v>
      </c>
      <c r="J53" s="35" t="s">
        <v>7</v>
      </c>
      <c r="L53" s="35" t="s">
        <v>7</v>
      </c>
      <c r="N53" s="35" t="s">
        <v>7</v>
      </c>
    </row>
    <row r="54" spans="2:15">
      <c r="D54" t="s">
        <v>11</v>
      </c>
      <c r="F54" s="7" t="s">
        <v>7</v>
      </c>
      <c r="J54" s="35" t="s">
        <v>7</v>
      </c>
      <c r="L54" s="35" t="s">
        <v>7</v>
      </c>
      <c r="N54" s="35" t="s">
        <v>7</v>
      </c>
    </row>
    <row r="55" spans="2:15">
      <c r="D55" t="s">
        <v>11</v>
      </c>
      <c r="F55" s="10" t="s">
        <v>12</v>
      </c>
      <c r="H55" s="18"/>
      <c r="I55" s="18"/>
      <c r="J55" s="36" t="s">
        <v>12</v>
      </c>
      <c r="L55" s="36" t="s">
        <v>12</v>
      </c>
      <c r="N55" s="36" t="s">
        <v>12</v>
      </c>
    </row>
    <row r="56" spans="2:15">
      <c r="D56" t="s">
        <v>11</v>
      </c>
      <c r="F56" s="7" t="s">
        <v>7</v>
      </c>
      <c r="J56" s="35" t="s">
        <v>7</v>
      </c>
      <c r="L56" s="35" t="s">
        <v>7</v>
      </c>
      <c r="N56" s="35" t="s">
        <v>7</v>
      </c>
    </row>
    <row r="57" spans="2:15" ht="19.5" thickBot="1">
      <c r="D57" t="s">
        <v>11</v>
      </c>
      <c r="F57" s="8" t="s">
        <v>7</v>
      </c>
      <c r="J57" s="37" t="s">
        <v>7</v>
      </c>
      <c r="L57" s="37" t="s">
        <v>7</v>
      </c>
      <c r="N57" s="37" t="s">
        <v>7</v>
      </c>
    </row>
    <row r="58" spans="2:15" ht="19.5" thickTop="1"/>
    <row r="61" spans="2:15">
      <c r="B61" t="s">
        <v>47</v>
      </c>
      <c r="O61" t="s">
        <v>48</v>
      </c>
    </row>
    <row r="62" spans="2:15">
      <c r="F62" s="43" t="s">
        <v>0</v>
      </c>
      <c r="G62" s="44"/>
      <c r="H62" s="44"/>
      <c r="I62" s="44"/>
      <c r="J62" s="44"/>
      <c r="K62" s="44"/>
      <c r="L62" s="45"/>
    </row>
    <row r="64" spans="2:15" ht="19.5" thickBot="1">
      <c r="F64" t="s">
        <v>32</v>
      </c>
    </row>
    <row r="65" spans="5:20" ht="19.5" thickTop="1">
      <c r="E65" s="1" t="s">
        <v>35</v>
      </c>
      <c r="F65" s="9" t="s">
        <v>31</v>
      </c>
      <c r="P65" s="43" t="s">
        <v>2</v>
      </c>
      <c r="Q65" s="44"/>
      <c r="R65" s="44"/>
      <c r="S65" s="44"/>
      <c r="T65" s="45"/>
    </row>
    <row r="66" spans="5:20" ht="37.5">
      <c r="E66" s="1" t="s">
        <v>35</v>
      </c>
      <c r="F66" s="11" t="s">
        <v>33</v>
      </c>
      <c r="O66" s="1" t="s">
        <v>34</v>
      </c>
    </row>
    <row r="67" spans="5:20" ht="75">
      <c r="E67" s="1" t="s">
        <v>34</v>
      </c>
      <c r="F67" s="11" t="s">
        <v>63</v>
      </c>
      <c r="O67" s="1"/>
    </row>
    <row r="68" spans="5:20" ht="57" thickBot="1">
      <c r="E68" s="1" t="s">
        <v>34</v>
      </c>
      <c r="F68" s="11" t="s">
        <v>36</v>
      </c>
    </row>
    <row r="69" spans="5:20" ht="76.5" thickTop="1" thickBot="1">
      <c r="E69" s="1" t="s">
        <v>34</v>
      </c>
      <c r="F69" s="11" t="s">
        <v>37</v>
      </c>
      <c r="J69" t="s">
        <v>30</v>
      </c>
      <c r="P69" s="23" t="s">
        <v>38</v>
      </c>
    </row>
    <row r="70" spans="5:20" ht="57.75" thickTop="1" thickBot="1">
      <c r="E70" s="1" t="s">
        <v>34</v>
      </c>
      <c r="F70" s="20" t="s">
        <v>38</v>
      </c>
      <c r="J70" s="9" t="s">
        <v>28</v>
      </c>
      <c r="P70" s="2"/>
    </row>
    <row r="71" spans="5:20" ht="20.25" thickTop="1" thickBot="1">
      <c r="J71" s="11" t="s">
        <v>46</v>
      </c>
    </row>
    <row r="72" spans="5:20" ht="20.25" thickTop="1" thickBot="1">
      <c r="J72" s="11" t="s">
        <v>62</v>
      </c>
      <c r="T72" s="22" t="s">
        <v>2</v>
      </c>
    </row>
    <row r="73" spans="5:20" ht="38.25" thickTop="1">
      <c r="J73" s="11" t="s">
        <v>60</v>
      </c>
    </row>
    <row r="74" spans="5:20" ht="37.5">
      <c r="J74" s="11" t="s">
        <v>29</v>
      </c>
    </row>
    <row r="75" spans="5:20" ht="37.5">
      <c r="J75" s="11" t="s">
        <v>61</v>
      </c>
    </row>
    <row r="76" spans="5:20" ht="38.25" thickBot="1">
      <c r="J76" s="11" t="s">
        <v>55</v>
      </c>
    </row>
    <row r="77" spans="5:20" ht="39" thickTop="1" thickBot="1">
      <c r="J77" s="11" t="s">
        <v>56</v>
      </c>
      <c r="T77" s="22" t="s">
        <v>2</v>
      </c>
    </row>
    <row r="78" spans="5:20" ht="19.5" thickTop="1">
      <c r="J78" s="21" t="s">
        <v>39</v>
      </c>
    </row>
    <row r="79" spans="5:20" ht="37.5">
      <c r="J79" s="11" t="s">
        <v>57</v>
      </c>
    </row>
    <row r="80" spans="5:20">
      <c r="J80" s="11" t="s">
        <v>43</v>
      </c>
    </row>
    <row r="81" spans="10:10">
      <c r="J81" s="11" t="s">
        <v>44</v>
      </c>
    </row>
    <row r="82" spans="10:10">
      <c r="J82" s="21" t="s">
        <v>39</v>
      </c>
    </row>
    <row r="83" spans="10:10" ht="19.5" thickBot="1">
      <c r="J83" s="20" t="s">
        <v>45</v>
      </c>
    </row>
    <row r="84" spans="10:10" ht="19.5" thickTop="1"/>
    <row r="86" spans="10:10" ht="19.5" thickBot="1"/>
    <row r="87" spans="10:10" ht="19.5" thickTop="1">
      <c r="J87" s="9" t="s">
        <v>28</v>
      </c>
    </row>
    <row r="88" spans="10:10">
      <c r="J88" s="11" t="s">
        <v>46</v>
      </c>
    </row>
    <row r="89" spans="10:10">
      <c r="J89" s="11" t="s">
        <v>62</v>
      </c>
    </row>
    <row r="90" spans="10:10" ht="37.5">
      <c r="J90" s="11" t="s">
        <v>60</v>
      </c>
    </row>
    <row r="91" spans="10:10" ht="37.5">
      <c r="J91" s="11" t="s">
        <v>29</v>
      </c>
    </row>
    <row r="92" spans="10:10" ht="37.5">
      <c r="J92" s="11" t="s">
        <v>61</v>
      </c>
    </row>
    <row r="93" spans="10:10" ht="37.5">
      <c r="J93" s="11" t="s">
        <v>55</v>
      </c>
    </row>
    <row r="94" spans="10:10" ht="37.5">
      <c r="J94" s="11" t="s">
        <v>56</v>
      </c>
    </row>
    <row r="95" spans="10:10">
      <c r="J95" s="21" t="s">
        <v>39</v>
      </c>
    </row>
    <row r="96" spans="10:10" ht="37.5">
      <c r="J96" s="11" t="s">
        <v>57</v>
      </c>
    </row>
    <row r="97" spans="10:10">
      <c r="J97" s="11" t="s">
        <v>43</v>
      </c>
    </row>
    <row r="98" spans="10:10">
      <c r="J98" s="11" t="s">
        <v>44</v>
      </c>
    </row>
    <row r="99" spans="10:10">
      <c r="J99" s="21" t="s">
        <v>39</v>
      </c>
    </row>
    <row r="100" spans="10:10" ht="19.5" thickBot="1">
      <c r="J100" s="20" t="s">
        <v>45</v>
      </c>
    </row>
    <row r="101" spans="10:10" ht="19.5" thickTop="1"/>
    <row r="103" spans="10:10" ht="19.5" thickBot="1"/>
    <row r="104" spans="10:10" ht="19.5" thickTop="1">
      <c r="J104" s="9" t="s">
        <v>28</v>
      </c>
    </row>
    <row r="105" spans="10:10">
      <c r="J105" s="11" t="s">
        <v>46</v>
      </c>
    </row>
    <row r="106" spans="10:10">
      <c r="J106" s="11" t="s">
        <v>62</v>
      </c>
    </row>
    <row r="107" spans="10:10" ht="37.5">
      <c r="J107" s="11" t="s">
        <v>60</v>
      </c>
    </row>
    <row r="108" spans="10:10" ht="37.5">
      <c r="J108" s="11" t="s">
        <v>29</v>
      </c>
    </row>
    <row r="109" spans="10:10" ht="37.5">
      <c r="J109" s="11" t="s">
        <v>61</v>
      </c>
    </row>
    <row r="110" spans="10:10" ht="37.5">
      <c r="J110" s="11" t="s">
        <v>55</v>
      </c>
    </row>
    <row r="111" spans="10:10" ht="37.5">
      <c r="J111" s="11" t="s">
        <v>56</v>
      </c>
    </row>
    <row r="112" spans="10:10">
      <c r="J112" s="21" t="s">
        <v>39</v>
      </c>
    </row>
    <row r="113" spans="2:10" ht="37.5">
      <c r="J113" s="11" t="s">
        <v>57</v>
      </c>
    </row>
    <row r="114" spans="2:10">
      <c r="J114" s="11" t="s">
        <v>43</v>
      </c>
    </row>
    <row r="115" spans="2:10">
      <c r="J115" s="11" t="s">
        <v>44</v>
      </c>
    </row>
    <row r="116" spans="2:10">
      <c r="J116" s="21" t="s">
        <v>39</v>
      </c>
    </row>
    <row r="117" spans="2:10" ht="19.5" thickBot="1">
      <c r="J117" s="20" t="s">
        <v>45</v>
      </c>
    </row>
    <row r="118" spans="2:10" ht="19.5" thickTop="1"/>
    <row r="121" spans="2:10">
      <c r="B121" t="s">
        <v>49</v>
      </c>
    </row>
    <row r="123" spans="2:10">
      <c r="E123" t="s">
        <v>35</v>
      </c>
      <c r="F123" t="s">
        <v>53</v>
      </c>
    </row>
    <row r="124" spans="2:10">
      <c r="E124" t="s">
        <v>34</v>
      </c>
      <c r="F124" t="s">
        <v>50</v>
      </c>
    </row>
    <row r="125" spans="2:10">
      <c r="F125" t="s">
        <v>52</v>
      </c>
    </row>
    <row r="126" spans="2:10">
      <c r="F126" s="18" t="s">
        <v>12</v>
      </c>
    </row>
    <row r="127" spans="2:10">
      <c r="F127" t="s">
        <v>51</v>
      </c>
    </row>
  </sheetData>
  <mergeCells count="8">
    <mergeCell ref="V21:X21"/>
    <mergeCell ref="V23:X23"/>
    <mergeCell ref="F62:L62"/>
    <mergeCell ref="P65:T65"/>
    <mergeCell ref="F21:N21"/>
    <mergeCell ref="P21:T21"/>
    <mergeCell ref="P23:R23"/>
    <mergeCell ref="J23:L2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EA77E-CB2D-494F-9C3C-65FD81893582}">
  <dimension ref="A5:N133"/>
  <sheetViews>
    <sheetView tabSelected="1" topLeftCell="A115" workbookViewId="0">
      <selection activeCell="I6" sqref="I6:I133"/>
    </sheetView>
  </sheetViews>
  <sheetFormatPr defaultRowHeight="18.75"/>
  <cols>
    <col min="1" max="1" width="4.5" bestFit="1" customWidth="1"/>
    <col min="2" max="2" width="6.5" bestFit="1" customWidth="1"/>
    <col min="3" max="4" width="4.5" customWidth="1"/>
    <col min="5" max="5" width="16.5" bestFit="1" customWidth="1"/>
    <col min="6" max="6" width="18" bestFit="1" customWidth="1"/>
    <col min="7" max="7" width="16.625" bestFit="1" customWidth="1"/>
  </cols>
  <sheetData>
    <row r="5" spans="1:9">
      <c r="A5" t="s">
        <v>80</v>
      </c>
      <c r="B5" t="s">
        <v>84</v>
      </c>
      <c r="E5" t="s">
        <v>81</v>
      </c>
      <c r="F5" t="s">
        <v>82</v>
      </c>
      <c r="G5" t="s">
        <v>83</v>
      </c>
    </row>
    <row r="6" spans="1:9">
      <c r="A6">
        <v>0</v>
      </c>
      <c r="B6">
        <v>8</v>
      </c>
      <c r="E6">
        <f>B6</f>
        <v>8</v>
      </c>
      <c r="F6">
        <f t="shared" ref="F6:F37" si="0">IF(E6*128 &gt; 4096, INT((E6*128+4096)/4096)*4096,4096)</f>
        <v>4096</v>
      </c>
      <c r="G6">
        <f>1024*1024</f>
        <v>1048576</v>
      </c>
      <c r="I6" t="str">
        <f>"{"&amp; E6 &amp; ","&amp; F6 &amp; ","&amp; G6 &amp; ","&amp; A6 &amp; "},"</f>
        <v>{8,4096,1048576,0},</v>
      </c>
    </row>
    <row r="7" spans="1:9">
      <c r="A7">
        <v>1</v>
      </c>
      <c r="B7">
        <v>8</v>
      </c>
      <c r="E7">
        <f>E6+B7</f>
        <v>16</v>
      </c>
      <c r="F7">
        <f t="shared" si="0"/>
        <v>4096</v>
      </c>
      <c r="G7">
        <f t="shared" ref="G7:G69" si="1">1024*1024</f>
        <v>1048576</v>
      </c>
      <c r="I7" t="str">
        <f t="shared" ref="I7:I70" si="2">"{"&amp; E7 &amp; ","&amp; F7 &amp; ","&amp; G7 &amp; ","&amp; A7 &amp; "},"</f>
        <v>{16,4096,1048576,1},</v>
      </c>
    </row>
    <row r="8" spans="1:9">
      <c r="A8">
        <v>2</v>
      </c>
      <c r="B8">
        <v>8</v>
      </c>
      <c r="E8">
        <f t="shared" ref="E8:E71" si="3">E7+B8</f>
        <v>24</v>
      </c>
      <c r="F8">
        <f t="shared" si="0"/>
        <v>4096</v>
      </c>
      <c r="G8">
        <f t="shared" si="1"/>
        <v>1048576</v>
      </c>
      <c r="I8" t="str">
        <f t="shared" si="2"/>
        <v>{24,4096,1048576,2},</v>
      </c>
    </row>
    <row r="9" spans="1:9">
      <c r="A9">
        <v>3</v>
      </c>
      <c r="B9">
        <v>8</v>
      </c>
      <c r="E9">
        <f t="shared" si="3"/>
        <v>32</v>
      </c>
      <c r="F9">
        <f t="shared" si="0"/>
        <v>4096</v>
      </c>
      <c r="G9">
        <f t="shared" si="1"/>
        <v>1048576</v>
      </c>
      <c r="I9" t="str">
        <f t="shared" si="2"/>
        <v>{32,4096,1048576,3},</v>
      </c>
    </row>
    <row r="10" spans="1:9">
      <c r="A10">
        <v>4</v>
      </c>
      <c r="B10">
        <v>8</v>
      </c>
      <c r="E10">
        <f t="shared" si="3"/>
        <v>40</v>
      </c>
      <c r="F10">
        <f t="shared" si="0"/>
        <v>8192</v>
      </c>
      <c r="G10">
        <f t="shared" si="1"/>
        <v>1048576</v>
      </c>
      <c r="I10" t="str">
        <f t="shared" si="2"/>
        <v>{40,8192,1048576,4},</v>
      </c>
    </row>
    <row r="11" spans="1:9">
      <c r="A11">
        <v>5</v>
      </c>
      <c r="B11">
        <v>8</v>
      </c>
      <c r="E11">
        <f t="shared" si="3"/>
        <v>48</v>
      </c>
      <c r="F11">
        <f>IF(E11*128 &gt; 4096, INT((E11*128+4096)/4096)*4096,4096)</f>
        <v>8192</v>
      </c>
      <c r="G11">
        <f t="shared" si="1"/>
        <v>1048576</v>
      </c>
      <c r="I11" t="str">
        <f t="shared" si="2"/>
        <v>{48,8192,1048576,5},</v>
      </c>
    </row>
    <row r="12" spans="1:9">
      <c r="A12">
        <v>6</v>
      </c>
      <c r="B12">
        <v>8</v>
      </c>
      <c r="E12">
        <f t="shared" si="3"/>
        <v>56</v>
      </c>
      <c r="F12">
        <f t="shared" ref="F12:F68" si="4">IF(E12*128 &gt; 4096, INT((E12*128+4096)/4096)*4096,4096)</f>
        <v>8192</v>
      </c>
      <c r="G12">
        <f t="shared" si="1"/>
        <v>1048576</v>
      </c>
      <c r="I12" t="str">
        <f t="shared" si="2"/>
        <v>{56,8192,1048576,6},</v>
      </c>
    </row>
    <row r="13" spans="1:9">
      <c r="A13">
        <v>7</v>
      </c>
      <c r="B13">
        <v>8</v>
      </c>
      <c r="E13">
        <f t="shared" si="3"/>
        <v>64</v>
      </c>
      <c r="F13">
        <f t="shared" si="4"/>
        <v>12288</v>
      </c>
      <c r="G13">
        <f t="shared" si="1"/>
        <v>1048576</v>
      </c>
      <c r="I13" t="str">
        <f t="shared" si="2"/>
        <v>{64,12288,1048576,7},</v>
      </c>
    </row>
    <row r="14" spans="1:9">
      <c r="A14">
        <v>8</v>
      </c>
      <c r="B14">
        <v>8</v>
      </c>
      <c r="E14">
        <f t="shared" si="3"/>
        <v>72</v>
      </c>
      <c r="F14">
        <f t="shared" si="4"/>
        <v>12288</v>
      </c>
      <c r="G14">
        <f t="shared" si="1"/>
        <v>1048576</v>
      </c>
      <c r="I14" t="str">
        <f t="shared" si="2"/>
        <v>{72,12288,1048576,8},</v>
      </c>
    </row>
    <row r="15" spans="1:9">
      <c r="A15">
        <v>9</v>
      </c>
      <c r="B15">
        <v>8</v>
      </c>
      <c r="E15">
        <f t="shared" si="3"/>
        <v>80</v>
      </c>
      <c r="F15">
        <f t="shared" si="4"/>
        <v>12288</v>
      </c>
      <c r="G15">
        <f t="shared" si="1"/>
        <v>1048576</v>
      </c>
      <c r="I15" t="str">
        <f t="shared" si="2"/>
        <v>{80,12288,1048576,9},</v>
      </c>
    </row>
    <row r="16" spans="1:9">
      <c r="A16">
        <v>10</v>
      </c>
      <c r="B16">
        <v>8</v>
      </c>
      <c r="E16">
        <f t="shared" si="3"/>
        <v>88</v>
      </c>
      <c r="F16">
        <f t="shared" si="4"/>
        <v>12288</v>
      </c>
      <c r="G16">
        <f t="shared" si="1"/>
        <v>1048576</v>
      </c>
      <c r="I16" t="str">
        <f t="shared" si="2"/>
        <v>{88,12288,1048576,10},</v>
      </c>
    </row>
    <row r="17" spans="1:9">
      <c r="A17">
        <v>11</v>
      </c>
      <c r="B17">
        <v>8</v>
      </c>
      <c r="E17">
        <f t="shared" si="3"/>
        <v>96</v>
      </c>
      <c r="F17">
        <f t="shared" si="4"/>
        <v>16384</v>
      </c>
      <c r="G17">
        <f t="shared" si="1"/>
        <v>1048576</v>
      </c>
      <c r="I17" t="str">
        <f t="shared" si="2"/>
        <v>{96,16384,1048576,11},</v>
      </c>
    </row>
    <row r="18" spans="1:9">
      <c r="A18">
        <v>12</v>
      </c>
      <c r="B18">
        <v>8</v>
      </c>
      <c r="E18">
        <f t="shared" si="3"/>
        <v>104</v>
      </c>
      <c r="F18">
        <f t="shared" si="4"/>
        <v>16384</v>
      </c>
      <c r="G18">
        <f t="shared" si="1"/>
        <v>1048576</v>
      </c>
      <c r="I18" t="str">
        <f t="shared" si="2"/>
        <v>{104,16384,1048576,12},</v>
      </c>
    </row>
    <row r="19" spans="1:9">
      <c r="A19">
        <v>13</v>
      </c>
      <c r="B19">
        <v>8</v>
      </c>
      <c r="E19">
        <f t="shared" si="3"/>
        <v>112</v>
      </c>
      <c r="F19">
        <f t="shared" si="4"/>
        <v>16384</v>
      </c>
      <c r="G19">
        <f t="shared" si="1"/>
        <v>1048576</v>
      </c>
      <c r="I19" t="str">
        <f t="shared" si="2"/>
        <v>{112,16384,1048576,13},</v>
      </c>
    </row>
    <row r="20" spans="1:9">
      <c r="A20">
        <v>14</v>
      </c>
      <c r="B20">
        <v>8</v>
      </c>
      <c r="E20">
        <f t="shared" si="3"/>
        <v>120</v>
      </c>
      <c r="F20">
        <f t="shared" si="4"/>
        <v>16384</v>
      </c>
      <c r="G20">
        <f t="shared" si="1"/>
        <v>1048576</v>
      </c>
      <c r="I20" t="str">
        <f t="shared" si="2"/>
        <v>{120,16384,1048576,14},</v>
      </c>
    </row>
    <row r="21" spans="1:9">
      <c r="A21">
        <v>15</v>
      </c>
      <c r="B21">
        <v>8</v>
      </c>
      <c r="E21">
        <f t="shared" si="3"/>
        <v>128</v>
      </c>
      <c r="F21">
        <f t="shared" si="4"/>
        <v>20480</v>
      </c>
      <c r="G21">
        <f t="shared" si="1"/>
        <v>1048576</v>
      </c>
      <c r="I21" t="str">
        <f t="shared" si="2"/>
        <v>{128,20480,1048576,15},</v>
      </c>
    </row>
    <row r="22" spans="1:9">
      <c r="A22">
        <v>16</v>
      </c>
      <c r="B22">
        <v>8</v>
      </c>
      <c r="E22">
        <f t="shared" si="3"/>
        <v>136</v>
      </c>
      <c r="F22">
        <f t="shared" si="4"/>
        <v>20480</v>
      </c>
      <c r="G22">
        <f t="shared" si="1"/>
        <v>1048576</v>
      </c>
      <c r="I22" t="str">
        <f t="shared" si="2"/>
        <v>{136,20480,1048576,16},</v>
      </c>
    </row>
    <row r="23" spans="1:9">
      <c r="A23">
        <v>17</v>
      </c>
      <c r="B23">
        <v>8</v>
      </c>
      <c r="E23">
        <f t="shared" si="3"/>
        <v>144</v>
      </c>
      <c r="F23">
        <f t="shared" si="4"/>
        <v>20480</v>
      </c>
      <c r="G23">
        <f t="shared" si="1"/>
        <v>1048576</v>
      </c>
      <c r="I23" t="str">
        <f t="shared" si="2"/>
        <v>{144,20480,1048576,17},</v>
      </c>
    </row>
    <row r="24" spans="1:9">
      <c r="A24">
        <v>18</v>
      </c>
      <c r="B24">
        <v>8</v>
      </c>
      <c r="E24">
        <f t="shared" si="3"/>
        <v>152</v>
      </c>
      <c r="F24">
        <f t="shared" si="4"/>
        <v>20480</v>
      </c>
      <c r="G24">
        <f t="shared" si="1"/>
        <v>1048576</v>
      </c>
      <c r="I24" t="str">
        <f t="shared" si="2"/>
        <v>{152,20480,1048576,18},</v>
      </c>
    </row>
    <row r="25" spans="1:9">
      <c r="A25">
        <v>19</v>
      </c>
      <c r="B25">
        <v>8</v>
      </c>
      <c r="E25">
        <f t="shared" si="3"/>
        <v>160</v>
      </c>
      <c r="F25">
        <f t="shared" si="4"/>
        <v>24576</v>
      </c>
      <c r="G25">
        <f t="shared" si="1"/>
        <v>1048576</v>
      </c>
      <c r="I25" t="str">
        <f t="shared" si="2"/>
        <v>{160,24576,1048576,19},</v>
      </c>
    </row>
    <row r="26" spans="1:9">
      <c r="A26">
        <v>20</v>
      </c>
      <c r="B26">
        <v>8</v>
      </c>
      <c r="E26">
        <f t="shared" si="3"/>
        <v>168</v>
      </c>
      <c r="F26">
        <f t="shared" si="4"/>
        <v>24576</v>
      </c>
      <c r="G26">
        <f t="shared" si="1"/>
        <v>1048576</v>
      </c>
      <c r="I26" t="str">
        <f t="shared" si="2"/>
        <v>{168,24576,1048576,20},</v>
      </c>
    </row>
    <row r="27" spans="1:9">
      <c r="A27">
        <v>21</v>
      </c>
      <c r="B27">
        <v>8</v>
      </c>
      <c r="E27">
        <f t="shared" si="3"/>
        <v>176</v>
      </c>
      <c r="F27">
        <f t="shared" si="4"/>
        <v>24576</v>
      </c>
      <c r="G27">
        <f t="shared" si="1"/>
        <v>1048576</v>
      </c>
      <c r="I27" t="str">
        <f t="shared" si="2"/>
        <v>{176,24576,1048576,21},</v>
      </c>
    </row>
    <row r="28" spans="1:9">
      <c r="A28">
        <v>22</v>
      </c>
      <c r="B28">
        <v>8</v>
      </c>
      <c r="E28">
        <f t="shared" si="3"/>
        <v>184</v>
      </c>
      <c r="F28">
        <f t="shared" si="4"/>
        <v>24576</v>
      </c>
      <c r="G28">
        <f t="shared" si="1"/>
        <v>1048576</v>
      </c>
      <c r="I28" t="str">
        <f t="shared" si="2"/>
        <v>{184,24576,1048576,22},</v>
      </c>
    </row>
    <row r="29" spans="1:9">
      <c r="A29">
        <v>23</v>
      </c>
      <c r="B29">
        <v>8</v>
      </c>
      <c r="E29">
        <f t="shared" si="3"/>
        <v>192</v>
      </c>
      <c r="F29">
        <f t="shared" si="4"/>
        <v>28672</v>
      </c>
      <c r="G29">
        <f t="shared" si="1"/>
        <v>1048576</v>
      </c>
      <c r="I29" t="str">
        <f t="shared" si="2"/>
        <v>{192,28672,1048576,23},</v>
      </c>
    </row>
    <row r="30" spans="1:9">
      <c r="A30">
        <v>24</v>
      </c>
      <c r="B30">
        <v>8</v>
      </c>
      <c r="E30">
        <f t="shared" si="3"/>
        <v>200</v>
      </c>
      <c r="F30">
        <f t="shared" si="4"/>
        <v>28672</v>
      </c>
      <c r="G30">
        <f t="shared" si="1"/>
        <v>1048576</v>
      </c>
      <c r="I30" t="str">
        <f t="shared" si="2"/>
        <v>{200,28672,1048576,24},</v>
      </c>
    </row>
    <row r="31" spans="1:9">
      <c r="A31">
        <v>25</v>
      </c>
      <c r="B31">
        <v>8</v>
      </c>
      <c r="E31">
        <f t="shared" si="3"/>
        <v>208</v>
      </c>
      <c r="F31">
        <f t="shared" si="4"/>
        <v>28672</v>
      </c>
      <c r="G31">
        <f t="shared" si="1"/>
        <v>1048576</v>
      </c>
      <c r="I31" t="str">
        <f t="shared" si="2"/>
        <v>{208,28672,1048576,25},</v>
      </c>
    </row>
    <row r="32" spans="1:9">
      <c r="A32">
        <v>26</v>
      </c>
      <c r="B32">
        <v>8</v>
      </c>
      <c r="E32">
        <f t="shared" si="3"/>
        <v>216</v>
      </c>
      <c r="F32">
        <f t="shared" si="4"/>
        <v>28672</v>
      </c>
      <c r="G32">
        <f t="shared" si="1"/>
        <v>1048576</v>
      </c>
      <c r="I32" t="str">
        <f t="shared" si="2"/>
        <v>{216,28672,1048576,26},</v>
      </c>
    </row>
    <row r="33" spans="1:9">
      <c r="A33">
        <v>27</v>
      </c>
      <c r="B33">
        <v>8</v>
      </c>
      <c r="E33">
        <f t="shared" si="3"/>
        <v>224</v>
      </c>
      <c r="F33">
        <f t="shared" si="4"/>
        <v>32768</v>
      </c>
      <c r="G33">
        <f t="shared" si="1"/>
        <v>1048576</v>
      </c>
      <c r="I33" t="str">
        <f t="shared" si="2"/>
        <v>{224,32768,1048576,27},</v>
      </c>
    </row>
    <row r="34" spans="1:9">
      <c r="A34">
        <v>28</v>
      </c>
      <c r="B34">
        <v>8</v>
      </c>
      <c r="E34">
        <f t="shared" si="3"/>
        <v>232</v>
      </c>
      <c r="F34">
        <f t="shared" si="4"/>
        <v>32768</v>
      </c>
      <c r="G34">
        <f t="shared" si="1"/>
        <v>1048576</v>
      </c>
      <c r="I34" t="str">
        <f t="shared" si="2"/>
        <v>{232,32768,1048576,28},</v>
      </c>
    </row>
    <row r="35" spans="1:9">
      <c r="A35">
        <v>29</v>
      </c>
      <c r="B35">
        <v>8</v>
      </c>
      <c r="E35">
        <f t="shared" si="3"/>
        <v>240</v>
      </c>
      <c r="F35">
        <f t="shared" si="4"/>
        <v>32768</v>
      </c>
      <c r="G35">
        <f t="shared" si="1"/>
        <v>1048576</v>
      </c>
      <c r="I35" t="str">
        <f t="shared" si="2"/>
        <v>{240,32768,1048576,29},</v>
      </c>
    </row>
    <row r="36" spans="1:9">
      <c r="A36">
        <v>30</v>
      </c>
      <c r="B36">
        <v>8</v>
      </c>
      <c r="E36">
        <f t="shared" si="3"/>
        <v>248</v>
      </c>
      <c r="F36">
        <f t="shared" si="4"/>
        <v>32768</v>
      </c>
      <c r="G36">
        <f t="shared" si="1"/>
        <v>1048576</v>
      </c>
      <c r="I36" t="str">
        <f t="shared" si="2"/>
        <v>{248,32768,1048576,30},</v>
      </c>
    </row>
    <row r="37" spans="1:9">
      <c r="A37">
        <v>31</v>
      </c>
      <c r="B37">
        <v>8</v>
      </c>
      <c r="E37">
        <f t="shared" si="3"/>
        <v>256</v>
      </c>
      <c r="F37">
        <f t="shared" si="4"/>
        <v>36864</v>
      </c>
      <c r="G37">
        <f t="shared" si="1"/>
        <v>1048576</v>
      </c>
      <c r="I37" t="str">
        <f t="shared" si="2"/>
        <v>{256,36864,1048576,31},</v>
      </c>
    </row>
    <row r="38" spans="1:9">
      <c r="A38">
        <v>32</v>
      </c>
      <c r="B38">
        <v>8</v>
      </c>
      <c r="E38">
        <f t="shared" si="3"/>
        <v>264</v>
      </c>
      <c r="F38">
        <f t="shared" si="4"/>
        <v>36864</v>
      </c>
      <c r="G38">
        <f t="shared" si="1"/>
        <v>1048576</v>
      </c>
      <c r="I38" t="str">
        <f t="shared" si="2"/>
        <v>{264,36864,1048576,32},</v>
      </c>
    </row>
    <row r="39" spans="1:9">
      <c r="A39">
        <v>33</v>
      </c>
      <c r="B39">
        <v>8</v>
      </c>
      <c r="E39">
        <f t="shared" si="3"/>
        <v>272</v>
      </c>
      <c r="F39">
        <f t="shared" si="4"/>
        <v>36864</v>
      </c>
      <c r="G39">
        <f t="shared" si="1"/>
        <v>1048576</v>
      </c>
      <c r="I39" t="str">
        <f t="shared" si="2"/>
        <v>{272,36864,1048576,33},</v>
      </c>
    </row>
    <row r="40" spans="1:9">
      <c r="A40">
        <v>34</v>
      </c>
      <c r="B40">
        <v>8</v>
      </c>
      <c r="E40">
        <f t="shared" si="3"/>
        <v>280</v>
      </c>
      <c r="F40">
        <f t="shared" si="4"/>
        <v>36864</v>
      </c>
      <c r="G40">
        <f t="shared" si="1"/>
        <v>1048576</v>
      </c>
      <c r="I40" t="str">
        <f t="shared" si="2"/>
        <v>{280,36864,1048576,34},</v>
      </c>
    </row>
    <row r="41" spans="1:9">
      <c r="A41">
        <v>35</v>
      </c>
      <c r="B41">
        <v>8</v>
      </c>
      <c r="E41">
        <f t="shared" si="3"/>
        <v>288</v>
      </c>
      <c r="F41">
        <f t="shared" si="4"/>
        <v>40960</v>
      </c>
      <c r="G41">
        <f t="shared" si="1"/>
        <v>1048576</v>
      </c>
      <c r="I41" t="str">
        <f t="shared" si="2"/>
        <v>{288,40960,1048576,35},</v>
      </c>
    </row>
    <row r="42" spans="1:9">
      <c r="A42">
        <v>36</v>
      </c>
      <c r="B42">
        <v>8</v>
      </c>
      <c r="E42">
        <f t="shared" si="3"/>
        <v>296</v>
      </c>
      <c r="F42">
        <f t="shared" si="4"/>
        <v>40960</v>
      </c>
      <c r="G42">
        <f t="shared" si="1"/>
        <v>1048576</v>
      </c>
      <c r="I42" t="str">
        <f t="shared" si="2"/>
        <v>{296,40960,1048576,36},</v>
      </c>
    </row>
    <row r="43" spans="1:9">
      <c r="A43">
        <v>37</v>
      </c>
      <c r="B43">
        <v>8</v>
      </c>
      <c r="E43">
        <f t="shared" si="3"/>
        <v>304</v>
      </c>
      <c r="F43">
        <f t="shared" si="4"/>
        <v>40960</v>
      </c>
      <c r="G43">
        <f t="shared" si="1"/>
        <v>1048576</v>
      </c>
      <c r="I43" t="str">
        <f t="shared" si="2"/>
        <v>{304,40960,1048576,37},</v>
      </c>
    </row>
    <row r="44" spans="1:9">
      <c r="A44">
        <v>38</v>
      </c>
      <c r="B44">
        <v>8</v>
      </c>
      <c r="E44">
        <f t="shared" si="3"/>
        <v>312</v>
      </c>
      <c r="F44">
        <f t="shared" si="4"/>
        <v>40960</v>
      </c>
      <c r="G44">
        <f t="shared" si="1"/>
        <v>1048576</v>
      </c>
      <c r="I44" t="str">
        <f t="shared" si="2"/>
        <v>{312,40960,1048576,38},</v>
      </c>
    </row>
    <row r="45" spans="1:9">
      <c r="A45">
        <v>39</v>
      </c>
      <c r="B45">
        <v>8</v>
      </c>
      <c r="E45">
        <f t="shared" si="3"/>
        <v>320</v>
      </c>
      <c r="F45">
        <f t="shared" si="4"/>
        <v>45056</v>
      </c>
      <c r="G45">
        <f t="shared" si="1"/>
        <v>1048576</v>
      </c>
      <c r="I45" t="str">
        <f t="shared" si="2"/>
        <v>{320,45056,1048576,39},</v>
      </c>
    </row>
    <row r="46" spans="1:9">
      <c r="A46">
        <v>40</v>
      </c>
      <c r="B46">
        <v>8</v>
      </c>
      <c r="E46">
        <f t="shared" si="3"/>
        <v>328</v>
      </c>
      <c r="F46">
        <f t="shared" si="4"/>
        <v>45056</v>
      </c>
      <c r="G46">
        <f t="shared" si="1"/>
        <v>1048576</v>
      </c>
      <c r="I46" t="str">
        <f t="shared" si="2"/>
        <v>{328,45056,1048576,40},</v>
      </c>
    </row>
    <row r="47" spans="1:9">
      <c r="A47">
        <v>41</v>
      </c>
      <c r="B47">
        <v>8</v>
      </c>
      <c r="E47">
        <f t="shared" si="3"/>
        <v>336</v>
      </c>
      <c r="F47">
        <f t="shared" si="4"/>
        <v>45056</v>
      </c>
      <c r="G47">
        <f t="shared" si="1"/>
        <v>1048576</v>
      </c>
      <c r="I47" t="str">
        <f t="shared" si="2"/>
        <v>{336,45056,1048576,41},</v>
      </c>
    </row>
    <row r="48" spans="1:9">
      <c r="A48">
        <v>42</v>
      </c>
      <c r="B48">
        <v>8</v>
      </c>
      <c r="E48">
        <f t="shared" si="3"/>
        <v>344</v>
      </c>
      <c r="F48">
        <f t="shared" si="4"/>
        <v>45056</v>
      </c>
      <c r="G48">
        <f t="shared" si="1"/>
        <v>1048576</v>
      </c>
      <c r="I48" t="str">
        <f t="shared" si="2"/>
        <v>{344,45056,1048576,42},</v>
      </c>
    </row>
    <row r="49" spans="1:9">
      <c r="A49">
        <v>43</v>
      </c>
      <c r="B49">
        <v>8</v>
      </c>
      <c r="E49">
        <f t="shared" si="3"/>
        <v>352</v>
      </c>
      <c r="F49">
        <f t="shared" si="4"/>
        <v>49152</v>
      </c>
      <c r="G49">
        <f t="shared" si="1"/>
        <v>1048576</v>
      </c>
      <c r="I49" t="str">
        <f t="shared" si="2"/>
        <v>{352,49152,1048576,43},</v>
      </c>
    </row>
    <row r="50" spans="1:9">
      <c r="A50">
        <v>44</v>
      </c>
      <c r="B50">
        <v>8</v>
      </c>
      <c r="E50">
        <f t="shared" si="3"/>
        <v>360</v>
      </c>
      <c r="F50">
        <f t="shared" si="4"/>
        <v>49152</v>
      </c>
      <c r="G50">
        <f t="shared" si="1"/>
        <v>1048576</v>
      </c>
      <c r="I50" t="str">
        <f t="shared" si="2"/>
        <v>{360,49152,1048576,44},</v>
      </c>
    </row>
    <row r="51" spans="1:9">
      <c r="A51">
        <v>45</v>
      </c>
      <c r="B51">
        <v>8</v>
      </c>
      <c r="E51">
        <f t="shared" si="3"/>
        <v>368</v>
      </c>
      <c r="F51">
        <f t="shared" si="4"/>
        <v>49152</v>
      </c>
      <c r="G51">
        <f t="shared" si="1"/>
        <v>1048576</v>
      </c>
      <c r="I51" t="str">
        <f t="shared" si="2"/>
        <v>{368,49152,1048576,45},</v>
      </c>
    </row>
    <row r="52" spans="1:9">
      <c r="A52">
        <v>46</v>
      </c>
      <c r="B52">
        <v>8</v>
      </c>
      <c r="E52">
        <f t="shared" si="3"/>
        <v>376</v>
      </c>
      <c r="F52">
        <f t="shared" si="4"/>
        <v>49152</v>
      </c>
      <c r="G52">
        <f t="shared" si="1"/>
        <v>1048576</v>
      </c>
      <c r="I52" t="str">
        <f t="shared" si="2"/>
        <v>{376,49152,1048576,46},</v>
      </c>
    </row>
    <row r="53" spans="1:9">
      <c r="A53">
        <v>47</v>
      </c>
      <c r="B53">
        <v>8</v>
      </c>
      <c r="E53">
        <f t="shared" si="3"/>
        <v>384</v>
      </c>
      <c r="F53">
        <f t="shared" si="4"/>
        <v>53248</v>
      </c>
      <c r="G53">
        <f t="shared" si="1"/>
        <v>1048576</v>
      </c>
      <c r="I53" t="str">
        <f t="shared" si="2"/>
        <v>{384,53248,1048576,47},</v>
      </c>
    </row>
    <row r="54" spans="1:9">
      <c r="A54">
        <v>48</v>
      </c>
      <c r="B54">
        <v>8</v>
      </c>
      <c r="E54">
        <f t="shared" si="3"/>
        <v>392</v>
      </c>
      <c r="F54">
        <f t="shared" si="4"/>
        <v>53248</v>
      </c>
      <c r="G54">
        <f t="shared" si="1"/>
        <v>1048576</v>
      </c>
      <c r="I54" t="str">
        <f t="shared" si="2"/>
        <v>{392,53248,1048576,48},</v>
      </c>
    </row>
    <row r="55" spans="1:9">
      <c r="A55">
        <v>49</v>
      </c>
      <c r="B55">
        <v>8</v>
      </c>
      <c r="E55">
        <f t="shared" si="3"/>
        <v>400</v>
      </c>
      <c r="F55">
        <f t="shared" si="4"/>
        <v>53248</v>
      </c>
      <c r="G55">
        <f t="shared" si="1"/>
        <v>1048576</v>
      </c>
      <c r="I55" t="str">
        <f t="shared" si="2"/>
        <v>{400,53248,1048576,49},</v>
      </c>
    </row>
    <row r="56" spans="1:9">
      <c r="A56">
        <v>50</v>
      </c>
      <c r="B56">
        <v>8</v>
      </c>
      <c r="E56">
        <f t="shared" si="3"/>
        <v>408</v>
      </c>
      <c r="F56">
        <f t="shared" si="4"/>
        <v>53248</v>
      </c>
      <c r="G56">
        <f t="shared" si="1"/>
        <v>1048576</v>
      </c>
      <c r="I56" t="str">
        <f t="shared" si="2"/>
        <v>{408,53248,1048576,50},</v>
      </c>
    </row>
    <row r="57" spans="1:9">
      <c r="A57">
        <v>51</v>
      </c>
      <c r="B57">
        <v>8</v>
      </c>
      <c r="E57">
        <f t="shared" si="3"/>
        <v>416</v>
      </c>
      <c r="F57">
        <f t="shared" si="4"/>
        <v>57344</v>
      </c>
      <c r="G57">
        <f t="shared" si="1"/>
        <v>1048576</v>
      </c>
      <c r="I57" t="str">
        <f t="shared" si="2"/>
        <v>{416,57344,1048576,51},</v>
      </c>
    </row>
    <row r="58" spans="1:9">
      <c r="A58">
        <v>52</v>
      </c>
      <c r="B58">
        <v>8</v>
      </c>
      <c r="E58">
        <f t="shared" si="3"/>
        <v>424</v>
      </c>
      <c r="F58">
        <f t="shared" si="4"/>
        <v>57344</v>
      </c>
      <c r="G58">
        <f t="shared" si="1"/>
        <v>1048576</v>
      </c>
      <c r="I58" t="str">
        <f t="shared" si="2"/>
        <v>{424,57344,1048576,52},</v>
      </c>
    </row>
    <row r="59" spans="1:9">
      <c r="A59">
        <v>53</v>
      </c>
      <c r="B59">
        <v>8</v>
      </c>
      <c r="E59">
        <f t="shared" si="3"/>
        <v>432</v>
      </c>
      <c r="F59">
        <f t="shared" si="4"/>
        <v>57344</v>
      </c>
      <c r="G59">
        <f t="shared" si="1"/>
        <v>1048576</v>
      </c>
      <c r="I59" t="str">
        <f t="shared" si="2"/>
        <v>{432,57344,1048576,53},</v>
      </c>
    </row>
    <row r="60" spans="1:9">
      <c r="A60">
        <v>54</v>
      </c>
      <c r="B60">
        <v>8</v>
      </c>
      <c r="E60">
        <f t="shared" si="3"/>
        <v>440</v>
      </c>
      <c r="F60">
        <f t="shared" si="4"/>
        <v>57344</v>
      </c>
      <c r="G60">
        <f t="shared" si="1"/>
        <v>1048576</v>
      </c>
      <c r="I60" t="str">
        <f t="shared" si="2"/>
        <v>{440,57344,1048576,54},</v>
      </c>
    </row>
    <row r="61" spans="1:9">
      <c r="A61">
        <v>55</v>
      </c>
      <c r="B61">
        <v>8</v>
      </c>
      <c r="E61">
        <f t="shared" si="3"/>
        <v>448</v>
      </c>
      <c r="F61">
        <f t="shared" si="4"/>
        <v>61440</v>
      </c>
      <c r="G61">
        <f t="shared" si="1"/>
        <v>1048576</v>
      </c>
      <c r="I61" t="str">
        <f t="shared" si="2"/>
        <v>{448,61440,1048576,55},</v>
      </c>
    </row>
    <row r="62" spans="1:9">
      <c r="A62">
        <v>56</v>
      </c>
      <c r="B62">
        <v>8</v>
      </c>
      <c r="E62">
        <f t="shared" si="3"/>
        <v>456</v>
      </c>
      <c r="F62">
        <f t="shared" si="4"/>
        <v>61440</v>
      </c>
      <c r="G62">
        <f t="shared" si="1"/>
        <v>1048576</v>
      </c>
      <c r="I62" t="str">
        <f t="shared" si="2"/>
        <v>{456,61440,1048576,56},</v>
      </c>
    </row>
    <row r="63" spans="1:9">
      <c r="A63">
        <v>57</v>
      </c>
      <c r="B63">
        <v>8</v>
      </c>
      <c r="E63">
        <f t="shared" si="3"/>
        <v>464</v>
      </c>
      <c r="F63">
        <f t="shared" si="4"/>
        <v>61440</v>
      </c>
      <c r="G63">
        <f t="shared" si="1"/>
        <v>1048576</v>
      </c>
      <c r="I63" t="str">
        <f t="shared" si="2"/>
        <v>{464,61440,1048576,57},</v>
      </c>
    </row>
    <row r="64" spans="1:9">
      <c r="A64">
        <v>58</v>
      </c>
      <c r="B64">
        <v>8</v>
      </c>
      <c r="E64">
        <f t="shared" si="3"/>
        <v>472</v>
      </c>
      <c r="F64">
        <f t="shared" si="4"/>
        <v>61440</v>
      </c>
      <c r="G64">
        <f t="shared" si="1"/>
        <v>1048576</v>
      </c>
      <c r="I64" t="str">
        <f t="shared" si="2"/>
        <v>{472,61440,1048576,58},</v>
      </c>
    </row>
    <row r="65" spans="1:9">
      <c r="A65">
        <v>59</v>
      </c>
      <c r="B65">
        <v>8</v>
      </c>
      <c r="E65">
        <f t="shared" si="3"/>
        <v>480</v>
      </c>
      <c r="F65">
        <f t="shared" si="4"/>
        <v>65536</v>
      </c>
      <c r="G65">
        <f t="shared" si="1"/>
        <v>1048576</v>
      </c>
      <c r="I65" t="str">
        <f t="shared" si="2"/>
        <v>{480,65536,1048576,59},</v>
      </c>
    </row>
    <row r="66" spans="1:9">
      <c r="A66">
        <v>60</v>
      </c>
      <c r="B66">
        <v>8</v>
      </c>
      <c r="E66">
        <f t="shared" si="3"/>
        <v>488</v>
      </c>
      <c r="F66">
        <f t="shared" si="4"/>
        <v>65536</v>
      </c>
      <c r="G66">
        <f t="shared" si="1"/>
        <v>1048576</v>
      </c>
      <c r="I66" t="str">
        <f t="shared" si="2"/>
        <v>{488,65536,1048576,60},</v>
      </c>
    </row>
    <row r="67" spans="1:9">
      <c r="A67">
        <v>61</v>
      </c>
      <c r="B67">
        <v>8</v>
      </c>
      <c r="E67">
        <f t="shared" si="3"/>
        <v>496</v>
      </c>
      <c r="F67">
        <f t="shared" si="4"/>
        <v>65536</v>
      </c>
      <c r="G67">
        <f t="shared" si="1"/>
        <v>1048576</v>
      </c>
      <c r="I67" t="str">
        <f t="shared" si="2"/>
        <v>{496,65536,1048576,61},</v>
      </c>
    </row>
    <row r="68" spans="1:9">
      <c r="A68">
        <v>62</v>
      </c>
      <c r="B68">
        <v>8</v>
      </c>
      <c r="E68">
        <f t="shared" si="3"/>
        <v>504</v>
      </c>
      <c r="F68">
        <f t="shared" si="4"/>
        <v>65536</v>
      </c>
      <c r="G68">
        <f t="shared" si="1"/>
        <v>1048576</v>
      </c>
      <c r="I68" t="str">
        <f t="shared" si="2"/>
        <v>{504,65536,1048576,62},</v>
      </c>
    </row>
    <row r="69" spans="1:9">
      <c r="A69">
        <v>63</v>
      </c>
      <c r="B69">
        <v>8</v>
      </c>
      <c r="E69">
        <f t="shared" si="3"/>
        <v>512</v>
      </c>
      <c r="F69">
        <f>IF(E69*64 &gt; 65536, INT((E69*64+4096)/4096)*4096,65536)</f>
        <v>65536</v>
      </c>
      <c r="G69">
        <f t="shared" si="1"/>
        <v>1048576</v>
      </c>
      <c r="I69" t="str">
        <f t="shared" si="2"/>
        <v>{512,65536,1048576,63},</v>
      </c>
    </row>
    <row r="70" spans="1:9">
      <c r="A70">
        <v>64</v>
      </c>
      <c r="B70">
        <v>64</v>
      </c>
      <c r="E70">
        <f t="shared" si="3"/>
        <v>576</v>
      </c>
      <c r="F70">
        <f t="shared" ref="F70:F101" si="5">IF(E70*64 &gt; 65536, INT((E70*64+4096)/4096)*4096,65536)</f>
        <v>65536</v>
      </c>
      <c r="G70">
        <f>1024*1024*2</f>
        <v>2097152</v>
      </c>
      <c r="I70" t="str">
        <f t="shared" si="2"/>
        <v>{576,65536,2097152,64},</v>
      </c>
    </row>
    <row r="71" spans="1:9">
      <c r="A71">
        <v>65</v>
      </c>
      <c r="B71">
        <v>64</v>
      </c>
      <c r="E71">
        <f t="shared" si="3"/>
        <v>640</v>
      </c>
      <c r="F71">
        <f t="shared" si="5"/>
        <v>65536</v>
      </c>
      <c r="G71">
        <f t="shared" ref="G71:G76" si="6">1024*1024*2</f>
        <v>2097152</v>
      </c>
      <c r="I71" t="str">
        <f t="shared" ref="I71:I133" si="7">"{"&amp; E71 &amp; ","&amp; F71 &amp; ","&amp; G71 &amp; ","&amp; A71 &amp; "},"</f>
        <v>{640,65536,2097152,65},</v>
      </c>
    </row>
    <row r="72" spans="1:9">
      <c r="A72">
        <v>66</v>
      </c>
      <c r="B72">
        <v>64</v>
      </c>
      <c r="E72">
        <f t="shared" ref="E72:E133" si="8">E71+B72</f>
        <v>704</v>
      </c>
      <c r="F72">
        <f t="shared" si="5"/>
        <v>65536</v>
      </c>
      <c r="G72">
        <f t="shared" si="6"/>
        <v>2097152</v>
      </c>
      <c r="I72" t="str">
        <f t="shared" si="7"/>
        <v>{704,65536,2097152,66},</v>
      </c>
    </row>
    <row r="73" spans="1:9">
      <c r="A73">
        <v>67</v>
      </c>
      <c r="B73">
        <v>64</v>
      </c>
      <c r="E73">
        <f t="shared" si="8"/>
        <v>768</v>
      </c>
      <c r="F73">
        <f t="shared" si="5"/>
        <v>65536</v>
      </c>
      <c r="G73">
        <f t="shared" si="6"/>
        <v>2097152</v>
      </c>
      <c r="I73" t="str">
        <f t="shared" si="7"/>
        <v>{768,65536,2097152,67},</v>
      </c>
    </row>
    <row r="74" spans="1:9">
      <c r="A74">
        <v>68</v>
      </c>
      <c r="B74">
        <v>64</v>
      </c>
      <c r="E74">
        <f t="shared" si="8"/>
        <v>832</v>
      </c>
      <c r="F74">
        <f t="shared" si="5"/>
        <v>65536</v>
      </c>
      <c r="G74">
        <f t="shared" si="6"/>
        <v>2097152</v>
      </c>
      <c r="I74" t="str">
        <f t="shared" si="7"/>
        <v>{832,65536,2097152,68},</v>
      </c>
    </row>
    <row r="75" spans="1:9">
      <c r="A75">
        <v>69</v>
      </c>
      <c r="B75">
        <v>64</v>
      </c>
      <c r="E75">
        <f t="shared" si="8"/>
        <v>896</v>
      </c>
      <c r="F75">
        <f t="shared" si="5"/>
        <v>65536</v>
      </c>
      <c r="G75">
        <f t="shared" si="6"/>
        <v>2097152</v>
      </c>
      <c r="I75" t="str">
        <f t="shared" si="7"/>
        <v>{896,65536,2097152,69},</v>
      </c>
    </row>
    <row r="76" spans="1:9">
      <c r="A76">
        <v>70</v>
      </c>
      <c r="B76">
        <v>64</v>
      </c>
      <c r="E76">
        <f t="shared" si="8"/>
        <v>960</v>
      </c>
      <c r="F76">
        <f t="shared" si="5"/>
        <v>65536</v>
      </c>
      <c r="G76">
        <f t="shared" si="6"/>
        <v>2097152</v>
      </c>
      <c r="I76" t="str">
        <f t="shared" si="7"/>
        <v>{960,65536,2097152,70},</v>
      </c>
    </row>
    <row r="77" spans="1:9">
      <c r="A77">
        <v>71</v>
      </c>
      <c r="B77">
        <v>64</v>
      </c>
      <c r="E77">
        <f t="shared" si="8"/>
        <v>1024</v>
      </c>
      <c r="F77">
        <f t="shared" si="5"/>
        <v>65536</v>
      </c>
      <c r="G77">
        <f>1024*1024*4</f>
        <v>4194304</v>
      </c>
      <c r="I77" t="str">
        <f t="shared" si="7"/>
        <v>{1024,65536,4194304,71},</v>
      </c>
    </row>
    <row r="78" spans="1:9">
      <c r="A78">
        <v>72</v>
      </c>
      <c r="B78">
        <v>64</v>
      </c>
      <c r="E78">
        <f t="shared" si="8"/>
        <v>1088</v>
      </c>
      <c r="F78">
        <f t="shared" si="5"/>
        <v>73728</v>
      </c>
      <c r="G78">
        <f t="shared" ref="G78:G133" si="9">1024*1024*4</f>
        <v>4194304</v>
      </c>
      <c r="I78" t="str">
        <f t="shared" si="7"/>
        <v>{1088,73728,4194304,72},</v>
      </c>
    </row>
    <row r="79" spans="1:9">
      <c r="A79">
        <v>73</v>
      </c>
      <c r="B79">
        <v>64</v>
      </c>
      <c r="E79">
        <f t="shared" si="8"/>
        <v>1152</v>
      </c>
      <c r="F79">
        <f t="shared" si="5"/>
        <v>77824</v>
      </c>
      <c r="G79">
        <f t="shared" si="9"/>
        <v>4194304</v>
      </c>
      <c r="I79" t="str">
        <f t="shared" si="7"/>
        <v>{1152,77824,4194304,73},</v>
      </c>
    </row>
    <row r="80" spans="1:9">
      <c r="A80">
        <v>74</v>
      </c>
      <c r="B80">
        <v>64</v>
      </c>
      <c r="E80">
        <f t="shared" si="8"/>
        <v>1216</v>
      </c>
      <c r="F80">
        <f t="shared" si="5"/>
        <v>81920</v>
      </c>
      <c r="G80">
        <f t="shared" si="9"/>
        <v>4194304</v>
      </c>
      <c r="I80" t="str">
        <f t="shared" si="7"/>
        <v>{1216,81920,4194304,74},</v>
      </c>
    </row>
    <row r="81" spans="1:9">
      <c r="A81">
        <v>75</v>
      </c>
      <c r="B81">
        <v>64</v>
      </c>
      <c r="E81">
        <f t="shared" si="8"/>
        <v>1280</v>
      </c>
      <c r="F81">
        <f t="shared" si="5"/>
        <v>86016</v>
      </c>
      <c r="G81">
        <f t="shared" si="9"/>
        <v>4194304</v>
      </c>
      <c r="I81" t="str">
        <f t="shared" si="7"/>
        <v>{1280,86016,4194304,75},</v>
      </c>
    </row>
    <row r="82" spans="1:9">
      <c r="A82">
        <v>76</v>
      </c>
      <c r="B82">
        <v>64</v>
      </c>
      <c r="E82">
        <f t="shared" si="8"/>
        <v>1344</v>
      </c>
      <c r="F82">
        <f t="shared" si="5"/>
        <v>90112</v>
      </c>
      <c r="G82">
        <f t="shared" si="9"/>
        <v>4194304</v>
      </c>
      <c r="I82" t="str">
        <f t="shared" si="7"/>
        <v>{1344,90112,4194304,76},</v>
      </c>
    </row>
    <row r="83" spans="1:9">
      <c r="A83">
        <v>77</v>
      </c>
      <c r="B83">
        <v>64</v>
      </c>
      <c r="E83">
        <f t="shared" si="8"/>
        <v>1408</v>
      </c>
      <c r="F83">
        <f t="shared" si="5"/>
        <v>94208</v>
      </c>
      <c r="G83">
        <f t="shared" si="9"/>
        <v>4194304</v>
      </c>
      <c r="I83" t="str">
        <f t="shared" si="7"/>
        <v>{1408,94208,4194304,77},</v>
      </c>
    </row>
    <row r="84" spans="1:9">
      <c r="A84">
        <v>78</v>
      </c>
      <c r="B84">
        <v>64</v>
      </c>
      <c r="E84">
        <f t="shared" si="8"/>
        <v>1472</v>
      </c>
      <c r="F84">
        <f t="shared" si="5"/>
        <v>98304</v>
      </c>
      <c r="G84">
        <f t="shared" si="9"/>
        <v>4194304</v>
      </c>
      <c r="I84" t="str">
        <f t="shared" si="7"/>
        <v>{1472,98304,4194304,78},</v>
      </c>
    </row>
    <row r="85" spans="1:9">
      <c r="A85">
        <v>79</v>
      </c>
      <c r="B85">
        <v>64</v>
      </c>
      <c r="E85">
        <f t="shared" si="8"/>
        <v>1536</v>
      </c>
      <c r="F85">
        <f t="shared" si="5"/>
        <v>102400</v>
      </c>
      <c r="G85">
        <f t="shared" si="9"/>
        <v>4194304</v>
      </c>
      <c r="I85" t="str">
        <f t="shared" si="7"/>
        <v>{1536,102400,4194304,79},</v>
      </c>
    </row>
    <row r="86" spans="1:9">
      <c r="A86">
        <v>80</v>
      </c>
      <c r="B86">
        <v>64</v>
      </c>
      <c r="E86">
        <f t="shared" si="8"/>
        <v>1600</v>
      </c>
      <c r="F86">
        <f t="shared" si="5"/>
        <v>106496</v>
      </c>
      <c r="G86">
        <f t="shared" si="9"/>
        <v>4194304</v>
      </c>
      <c r="I86" t="str">
        <f t="shared" si="7"/>
        <v>{1600,106496,4194304,80},</v>
      </c>
    </row>
    <row r="87" spans="1:9">
      <c r="A87">
        <v>81</v>
      </c>
      <c r="B87">
        <v>64</v>
      </c>
      <c r="E87">
        <f t="shared" si="8"/>
        <v>1664</v>
      </c>
      <c r="F87">
        <f t="shared" si="5"/>
        <v>110592</v>
      </c>
      <c r="G87">
        <f t="shared" si="9"/>
        <v>4194304</v>
      </c>
      <c r="I87" t="str">
        <f t="shared" si="7"/>
        <v>{1664,110592,4194304,81},</v>
      </c>
    </row>
    <row r="88" spans="1:9">
      <c r="A88">
        <v>82</v>
      </c>
      <c r="B88">
        <v>64</v>
      </c>
      <c r="E88">
        <f t="shared" si="8"/>
        <v>1728</v>
      </c>
      <c r="F88">
        <f t="shared" si="5"/>
        <v>114688</v>
      </c>
      <c r="G88">
        <f t="shared" si="9"/>
        <v>4194304</v>
      </c>
      <c r="I88" t="str">
        <f t="shared" si="7"/>
        <v>{1728,114688,4194304,82},</v>
      </c>
    </row>
    <row r="89" spans="1:9">
      <c r="A89">
        <v>83</v>
      </c>
      <c r="B89">
        <v>64</v>
      </c>
      <c r="E89">
        <f t="shared" si="8"/>
        <v>1792</v>
      </c>
      <c r="F89">
        <f t="shared" si="5"/>
        <v>118784</v>
      </c>
      <c r="G89">
        <f t="shared" si="9"/>
        <v>4194304</v>
      </c>
      <c r="I89" t="str">
        <f t="shared" si="7"/>
        <v>{1792,118784,4194304,83},</v>
      </c>
    </row>
    <row r="90" spans="1:9">
      <c r="A90">
        <v>84</v>
      </c>
      <c r="B90">
        <v>64</v>
      </c>
      <c r="E90">
        <f t="shared" si="8"/>
        <v>1856</v>
      </c>
      <c r="F90">
        <f t="shared" si="5"/>
        <v>122880</v>
      </c>
      <c r="G90">
        <f t="shared" si="9"/>
        <v>4194304</v>
      </c>
      <c r="I90" t="str">
        <f t="shared" si="7"/>
        <v>{1856,122880,4194304,84},</v>
      </c>
    </row>
    <row r="91" spans="1:9">
      <c r="A91">
        <v>85</v>
      </c>
      <c r="B91">
        <v>64</v>
      </c>
      <c r="E91">
        <f t="shared" si="8"/>
        <v>1920</v>
      </c>
      <c r="F91">
        <f t="shared" si="5"/>
        <v>126976</v>
      </c>
      <c r="G91">
        <f t="shared" si="9"/>
        <v>4194304</v>
      </c>
      <c r="I91" t="str">
        <f t="shared" si="7"/>
        <v>{1920,126976,4194304,85},</v>
      </c>
    </row>
    <row r="92" spans="1:9">
      <c r="A92">
        <v>86</v>
      </c>
      <c r="B92">
        <v>64</v>
      </c>
      <c r="E92">
        <f t="shared" si="8"/>
        <v>1984</v>
      </c>
      <c r="F92">
        <f t="shared" si="5"/>
        <v>131072</v>
      </c>
      <c r="G92">
        <f t="shared" si="9"/>
        <v>4194304</v>
      </c>
      <c r="I92" t="str">
        <f t="shared" si="7"/>
        <v>{1984,131072,4194304,86},</v>
      </c>
    </row>
    <row r="93" spans="1:9">
      <c r="A93">
        <v>87</v>
      </c>
      <c r="B93">
        <v>64</v>
      </c>
      <c r="E93">
        <f t="shared" si="8"/>
        <v>2048</v>
      </c>
      <c r="F93">
        <f t="shared" si="5"/>
        <v>135168</v>
      </c>
      <c r="G93">
        <f t="shared" si="9"/>
        <v>4194304</v>
      </c>
      <c r="I93" t="str">
        <f t="shared" si="7"/>
        <v>{2048,135168,4194304,87},</v>
      </c>
    </row>
    <row r="94" spans="1:9">
      <c r="A94">
        <v>88</v>
      </c>
      <c r="B94">
        <v>128</v>
      </c>
      <c r="E94">
        <f t="shared" si="8"/>
        <v>2176</v>
      </c>
      <c r="F94">
        <f t="shared" si="5"/>
        <v>143360</v>
      </c>
      <c r="G94">
        <f t="shared" si="9"/>
        <v>4194304</v>
      </c>
      <c r="I94" t="str">
        <f t="shared" si="7"/>
        <v>{2176,143360,4194304,88},</v>
      </c>
    </row>
    <row r="95" spans="1:9">
      <c r="A95">
        <v>89</v>
      </c>
      <c r="B95">
        <v>128</v>
      </c>
      <c r="E95">
        <f t="shared" si="8"/>
        <v>2304</v>
      </c>
      <c r="F95">
        <f t="shared" si="5"/>
        <v>151552</v>
      </c>
      <c r="G95">
        <f t="shared" si="9"/>
        <v>4194304</v>
      </c>
      <c r="I95" t="str">
        <f t="shared" si="7"/>
        <v>{2304,151552,4194304,89},</v>
      </c>
    </row>
    <row r="96" spans="1:9">
      <c r="A96">
        <v>90</v>
      </c>
      <c r="B96">
        <v>128</v>
      </c>
      <c r="E96">
        <f t="shared" si="8"/>
        <v>2432</v>
      </c>
      <c r="F96">
        <f t="shared" si="5"/>
        <v>159744</v>
      </c>
      <c r="G96">
        <f t="shared" si="9"/>
        <v>4194304</v>
      </c>
      <c r="I96" t="str">
        <f t="shared" si="7"/>
        <v>{2432,159744,4194304,90},</v>
      </c>
    </row>
    <row r="97" spans="1:9">
      <c r="A97">
        <v>91</v>
      </c>
      <c r="B97">
        <v>128</v>
      </c>
      <c r="E97">
        <f t="shared" si="8"/>
        <v>2560</v>
      </c>
      <c r="F97">
        <f t="shared" si="5"/>
        <v>167936</v>
      </c>
      <c r="G97">
        <f t="shared" si="9"/>
        <v>4194304</v>
      </c>
      <c r="I97" t="str">
        <f t="shared" si="7"/>
        <v>{2560,167936,4194304,91},</v>
      </c>
    </row>
    <row r="98" spans="1:9">
      <c r="A98">
        <v>92</v>
      </c>
      <c r="B98">
        <v>128</v>
      </c>
      <c r="E98">
        <f t="shared" si="8"/>
        <v>2688</v>
      </c>
      <c r="F98">
        <f t="shared" si="5"/>
        <v>176128</v>
      </c>
      <c r="G98">
        <f t="shared" si="9"/>
        <v>4194304</v>
      </c>
      <c r="I98" t="str">
        <f t="shared" si="7"/>
        <v>{2688,176128,4194304,92},</v>
      </c>
    </row>
    <row r="99" spans="1:9">
      <c r="A99">
        <v>93</v>
      </c>
      <c r="B99">
        <v>128</v>
      </c>
      <c r="E99">
        <f t="shared" si="8"/>
        <v>2816</v>
      </c>
      <c r="F99">
        <f t="shared" si="5"/>
        <v>184320</v>
      </c>
      <c r="G99">
        <f t="shared" si="9"/>
        <v>4194304</v>
      </c>
      <c r="I99" t="str">
        <f t="shared" si="7"/>
        <v>{2816,184320,4194304,93},</v>
      </c>
    </row>
    <row r="100" spans="1:9">
      <c r="A100">
        <v>94</v>
      </c>
      <c r="B100">
        <v>128</v>
      </c>
      <c r="E100">
        <f t="shared" si="8"/>
        <v>2944</v>
      </c>
      <c r="F100">
        <f t="shared" si="5"/>
        <v>192512</v>
      </c>
      <c r="G100">
        <f t="shared" si="9"/>
        <v>4194304</v>
      </c>
      <c r="I100" t="str">
        <f t="shared" si="7"/>
        <v>{2944,192512,4194304,94},</v>
      </c>
    </row>
    <row r="101" spans="1:9">
      <c r="A101">
        <v>95</v>
      </c>
      <c r="B101">
        <v>128</v>
      </c>
      <c r="E101">
        <f t="shared" si="8"/>
        <v>3072</v>
      </c>
      <c r="F101">
        <f t="shared" si="5"/>
        <v>200704</v>
      </c>
      <c r="G101">
        <f t="shared" si="9"/>
        <v>4194304</v>
      </c>
      <c r="I101" t="str">
        <f t="shared" si="7"/>
        <v>{3072,200704,4194304,95},</v>
      </c>
    </row>
    <row r="102" spans="1:9">
      <c r="A102">
        <v>96</v>
      </c>
      <c r="B102">
        <v>128</v>
      </c>
      <c r="E102">
        <f t="shared" si="8"/>
        <v>3200</v>
      </c>
      <c r="F102">
        <f>IF(E102*32 &gt;F$101, INT((E102*32+4096)/4096)*4096,F$101)</f>
        <v>200704</v>
      </c>
      <c r="G102">
        <f t="shared" si="9"/>
        <v>4194304</v>
      </c>
      <c r="I102" t="str">
        <f t="shared" si="7"/>
        <v>{3200,200704,4194304,96},</v>
      </c>
    </row>
    <row r="103" spans="1:9">
      <c r="A103">
        <v>97</v>
      </c>
      <c r="B103">
        <v>128</v>
      </c>
      <c r="E103">
        <f t="shared" si="8"/>
        <v>3328</v>
      </c>
      <c r="F103">
        <f t="shared" ref="F103:F117" si="10">IF(E103*32 &gt;F$101, INT((E103*32+4096)/4096)*4096,F$101)</f>
        <v>200704</v>
      </c>
      <c r="G103">
        <f t="shared" si="9"/>
        <v>4194304</v>
      </c>
      <c r="I103" t="str">
        <f t="shared" si="7"/>
        <v>{3328,200704,4194304,97},</v>
      </c>
    </row>
    <row r="104" spans="1:9">
      <c r="A104">
        <v>98</v>
      </c>
      <c r="B104">
        <v>128</v>
      </c>
      <c r="E104">
        <f t="shared" si="8"/>
        <v>3456</v>
      </c>
      <c r="F104">
        <f t="shared" si="10"/>
        <v>200704</v>
      </c>
      <c r="G104">
        <f t="shared" si="9"/>
        <v>4194304</v>
      </c>
      <c r="I104" t="str">
        <f t="shared" si="7"/>
        <v>{3456,200704,4194304,98},</v>
      </c>
    </row>
    <row r="105" spans="1:9">
      <c r="A105">
        <v>99</v>
      </c>
      <c r="B105">
        <v>128</v>
      </c>
      <c r="E105">
        <f t="shared" si="8"/>
        <v>3584</v>
      </c>
      <c r="F105">
        <f t="shared" si="10"/>
        <v>200704</v>
      </c>
      <c r="G105">
        <f t="shared" si="9"/>
        <v>4194304</v>
      </c>
      <c r="I105" t="str">
        <f t="shared" si="7"/>
        <v>{3584,200704,4194304,99},</v>
      </c>
    </row>
    <row r="106" spans="1:9">
      <c r="A106">
        <v>100</v>
      </c>
      <c r="B106">
        <v>128</v>
      </c>
      <c r="E106">
        <f t="shared" si="8"/>
        <v>3712</v>
      </c>
      <c r="F106">
        <f t="shared" si="10"/>
        <v>200704</v>
      </c>
      <c r="G106">
        <f t="shared" si="9"/>
        <v>4194304</v>
      </c>
      <c r="I106" t="str">
        <f t="shared" si="7"/>
        <v>{3712,200704,4194304,100},</v>
      </c>
    </row>
    <row r="107" spans="1:9">
      <c r="A107">
        <v>101</v>
      </c>
      <c r="B107">
        <v>128</v>
      </c>
      <c r="E107">
        <f t="shared" si="8"/>
        <v>3840</v>
      </c>
      <c r="F107">
        <f t="shared" si="10"/>
        <v>200704</v>
      </c>
      <c r="G107">
        <f t="shared" si="9"/>
        <v>4194304</v>
      </c>
      <c r="I107" t="str">
        <f t="shared" si="7"/>
        <v>{3840,200704,4194304,101},</v>
      </c>
    </row>
    <row r="108" spans="1:9">
      <c r="A108">
        <v>102</v>
      </c>
      <c r="B108">
        <v>128</v>
      </c>
      <c r="E108">
        <f t="shared" si="8"/>
        <v>3968</v>
      </c>
      <c r="F108">
        <f t="shared" si="10"/>
        <v>200704</v>
      </c>
      <c r="G108">
        <f t="shared" si="9"/>
        <v>4194304</v>
      </c>
      <c r="I108" t="str">
        <f t="shared" si="7"/>
        <v>{3968,200704,4194304,102},</v>
      </c>
    </row>
    <row r="109" spans="1:9">
      <c r="A109">
        <v>103</v>
      </c>
      <c r="B109">
        <v>128</v>
      </c>
      <c r="E109">
        <f t="shared" si="8"/>
        <v>4096</v>
      </c>
      <c r="F109">
        <f t="shared" si="10"/>
        <v>200704</v>
      </c>
      <c r="G109">
        <f t="shared" si="9"/>
        <v>4194304</v>
      </c>
      <c r="I109" t="str">
        <f t="shared" si="7"/>
        <v>{4096,200704,4194304,103},</v>
      </c>
    </row>
    <row r="110" spans="1:9">
      <c r="A110">
        <v>104</v>
      </c>
      <c r="B110">
        <v>256</v>
      </c>
      <c r="E110">
        <f t="shared" si="8"/>
        <v>4352</v>
      </c>
      <c r="F110">
        <f t="shared" si="10"/>
        <v>200704</v>
      </c>
      <c r="G110">
        <f t="shared" si="9"/>
        <v>4194304</v>
      </c>
      <c r="I110" t="str">
        <f t="shared" si="7"/>
        <v>{4352,200704,4194304,104},</v>
      </c>
    </row>
    <row r="111" spans="1:9">
      <c r="A111">
        <v>105</v>
      </c>
      <c r="B111">
        <v>256</v>
      </c>
      <c r="E111">
        <f t="shared" si="8"/>
        <v>4608</v>
      </c>
      <c r="F111">
        <f t="shared" si="10"/>
        <v>200704</v>
      </c>
      <c r="G111">
        <f t="shared" si="9"/>
        <v>4194304</v>
      </c>
      <c r="I111" t="str">
        <f t="shared" si="7"/>
        <v>{4608,200704,4194304,105},</v>
      </c>
    </row>
    <row r="112" spans="1:9">
      <c r="A112">
        <v>106</v>
      </c>
      <c r="B112">
        <v>256</v>
      </c>
      <c r="E112">
        <f t="shared" si="8"/>
        <v>4864</v>
      </c>
      <c r="F112">
        <f t="shared" si="10"/>
        <v>200704</v>
      </c>
      <c r="G112">
        <f t="shared" si="9"/>
        <v>4194304</v>
      </c>
      <c r="I112" t="str">
        <f t="shared" si="7"/>
        <v>{4864,200704,4194304,106},</v>
      </c>
    </row>
    <row r="113" spans="1:9">
      <c r="A113">
        <v>107</v>
      </c>
      <c r="B113">
        <v>256</v>
      </c>
      <c r="E113">
        <f t="shared" si="8"/>
        <v>5120</v>
      </c>
      <c r="F113">
        <f t="shared" si="10"/>
        <v>200704</v>
      </c>
      <c r="G113">
        <f t="shared" si="9"/>
        <v>4194304</v>
      </c>
      <c r="I113" t="str">
        <f t="shared" si="7"/>
        <v>{5120,200704,4194304,107},</v>
      </c>
    </row>
    <row r="114" spans="1:9">
      <c r="A114">
        <v>108</v>
      </c>
      <c r="B114">
        <v>256</v>
      </c>
      <c r="E114">
        <f t="shared" si="8"/>
        <v>5376</v>
      </c>
      <c r="F114">
        <f t="shared" si="10"/>
        <v>200704</v>
      </c>
      <c r="G114">
        <f t="shared" si="9"/>
        <v>4194304</v>
      </c>
      <c r="I114" t="str">
        <f t="shared" si="7"/>
        <v>{5376,200704,4194304,108},</v>
      </c>
    </row>
    <row r="115" spans="1:9">
      <c r="A115">
        <v>109</v>
      </c>
      <c r="B115">
        <v>256</v>
      </c>
      <c r="E115">
        <f t="shared" si="8"/>
        <v>5632</v>
      </c>
      <c r="F115">
        <f t="shared" si="10"/>
        <v>200704</v>
      </c>
      <c r="G115">
        <f t="shared" si="9"/>
        <v>4194304</v>
      </c>
      <c r="I115" t="str">
        <f t="shared" si="7"/>
        <v>{5632,200704,4194304,109},</v>
      </c>
    </row>
    <row r="116" spans="1:9">
      <c r="A116">
        <v>110</v>
      </c>
      <c r="B116">
        <v>256</v>
      </c>
      <c r="E116">
        <f t="shared" si="8"/>
        <v>5888</v>
      </c>
      <c r="F116">
        <f t="shared" si="10"/>
        <v>200704</v>
      </c>
      <c r="G116">
        <f t="shared" si="9"/>
        <v>4194304</v>
      </c>
      <c r="I116" t="str">
        <f t="shared" si="7"/>
        <v>{5888,200704,4194304,110},</v>
      </c>
    </row>
    <row r="117" spans="1:9">
      <c r="A117">
        <v>111</v>
      </c>
      <c r="B117">
        <v>256</v>
      </c>
      <c r="E117">
        <f t="shared" si="8"/>
        <v>6144</v>
      </c>
      <c r="F117">
        <f t="shared" si="10"/>
        <v>200704</v>
      </c>
      <c r="G117">
        <f t="shared" si="9"/>
        <v>4194304</v>
      </c>
      <c r="I117" t="str">
        <f t="shared" si="7"/>
        <v>{6144,200704,4194304,111},</v>
      </c>
    </row>
    <row r="118" spans="1:9">
      <c r="A118">
        <v>112</v>
      </c>
      <c r="B118">
        <v>512</v>
      </c>
      <c r="E118">
        <f t="shared" si="8"/>
        <v>6656</v>
      </c>
      <c r="F118">
        <f>IF(E118*16 &gt;F$117, INT((E118*16+4096)/4096)*4096,F$117)</f>
        <v>200704</v>
      </c>
      <c r="G118">
        <f t="shared" si="9"/>
        <v>4194304</v>
      </c>
      <c r="I118" t="str">
        <f t="shared" si="7"/>
        <v>{6656,200704,4194304,112},</v>
      </c>
    </row>
    <row r="119" spans="1:9">
      <c r="A119">
        <v>113</v>
      </c>
      <c r="B119">
        <v>512</v>
      </c>
      <c r="E119">
        <f t="shared" si="8"/>
        <v>7168</v>
      </c>
      <c r="F119">
        <f t="shared" ref="F119:F125" si="11">IF(E119*16 &gt;F$117, INT((E119*16+4096)/4096)*4096,F$117)</f>
        <v>200704</v>
      </c>
      <c r="G119">
        <f t="shared" si="9"/>
        <v>4194304</v>
      </c>
      <c r="I119" t="str">
        <f t="shared" si="7"/>
        <v>{7168,200704,4194304,113},</v>
      </c>
    </row>
    <row r="120" spans="1:9">
      <c r="A120">
        <v>114</v>
      </c>
      <c r="B120">
        <v>512</v>
      </c>
      <c r="E120">
        <f t="shared" si="8"/>
        <v>7680</v>
      </c>
      <c r="F120">
        <f t="shared" si="11"/>
        <v>200704</v>
      </c>
      <c r="G120">
        <f t="shared" si="9"/>
        <v>4194304</v>
      </c>
      <c r="I120" t="str">
        <f t="shared" si="7"/>
        <v>{7680,200704,4194304,114},</v>
      </c>
    </row>
    <row r="121" spans="1:9">
      <c r="A121">
        <v>115</v>
      </c>
      <c r="B121">
        <v>512</v>
      </c>
      <c r="E121">
        <f t="shared" si="8"/>
        <v>8192</v>
      </c>
      <c r="F121">
        <f t="shared" si="11"/>
        <v>200704</v>
      </c>
      <c r="G121">
        <f t="shared" si="9"/>
        <v>4194304</v>
      </c>
      <c r="I121" t="str">
        <f t="shared" si="7"/>
        <v>{8192,200704,4194304,115},</v>
      </c>
    </row>
    <row r="122" spans="1:9">
      <c r="A122">
        <v>116</v>
      </c>
      <c r="B122">
        <v>1024</v>
      </c>
      <c r="E122">
        <f t="shared" si="8"/>
        <v>9216</v>
      </c>
      <c r="F122">
        <f t="shared" si="11"/>
        <v>200704</v>
      </c>
      <c r="G122">
        <f t="shared" si="9"/>
        <v>4194304</v>
      </c>
      <c r="I122" t="str">
        <f t="shared" si="7"/>
        <v>{9216,200704,4194304,116},</v>
      </c>
    </row>
    <row r="123" spans="1:9">
      <c r="A123">
        <v>117</v>
      </c>
      <c r="B123">
        <v>1024</v>
      </c>
      <c r="E123">
        <f t="shared" si="8"/>
        <v>10240</v>
      </c>
      <c r="F123">
        <f t="shared" si="11"/>
        <v>200704</v>
      </c>
      <c r="G123">
        <f t="shared" si="9"/>
        <v>4194304</v>
      </c>
      <c r="I123" t="str">
        <f t="shared" si="7"/>
        <v>{10240,200704,4194304,117},</v>
      </c>
    </row>
    <row r="124" spans="1:9">
      <c r="A124">
        <v>118</v>
      </c>
      <c r="B124">
        <v>2048</v>
      </c>
      <c r="E124">
        <f t="shared" si="8"/>
        <v>12288</v>
      </c>
      <c r="F124">
        <f t="shared" si="11"/>
        <v>200704</v>
      </c>
      <c r="G124">
        <f t="shared" si="9"/>
        <v>4194304</v>
      </c>
      <c r="I124" t="str">
        <f t="shared" si="7"/>
        <v>{12288,200704,4194304,118},</v>
      </c>
    </row>
    <row r="125" spans="1:9">
      <c r="A125">
        <v>119</v>
      </c>
      <c r="B125">
        <v>2048</v>
      </c>
      <c r="E125">
        <f t="shared" si="8"/>
        <v>14336</v>
      </c>
      <c r="F125">
        <f t="shared" si="11"/>
        <v>233472</v>
      </c>
      <c r="G125">
        <f t="shared" si="9"/>
        <v>4194304</v>
      </c>
      <c r="I125" t="str">
        <f t="shared" si="7"/>
        <v>{14336,233472,4194304,119},</v>
      </c>
    </row>
    <row r="126" spans="1:9">
      <c r="A126">
        <v>120</v>
      </c>
      <c r="B126">
        <v>2048</v>
      </c>
      <c r="E126">
        <f t="shared" si="8"/>
        <v>16384</v>
      </c>
      <c r="F126">
        <f>IF(E126*8 &gt;F$125, INT((E126*8+4096)/4096)*4096,F$125)</f>
        <v>233472</v>
      </c>
      <c r="G126">
        <f t="shared" si="9"/>
        <v>4194304</v>
      </c>
      <c r="I126" t="str">
        <f t="shared" si="7"/>
        <v>{16384,233472,4194304,120},</v>
      </c>
    </row>
    <row r="127" spans="1:9">
      <c r="A127">
        <v>121</v>
      </c>
      <c r="B127">
        <f>1024*4</f>
        <v>4096</v>
      </c>
      <c r="E127">
        <f t="shared" si="8"/>
        <v>20480</v>
      </c>
      <c r="F127">
        <f t="shared" ref="F127:F132" si="12">IF(E127*8 &gt;F$125, INT((E127*8+4096)/4096)*4096,F$125)</f>
        <v>233472</v>
      </c>
      <c r="G127">
        <f t="shared" si="9"/>
        <v>4194304</v>
      </c>
      <c r="I127" t="str">
        <f t="shared" si="7"/>
        <v>{20480,233472,4194304,121},</v>
      </c>
    </row>
    <row r="128" spans="1:9">
      <c r="A128">
        <v>122</v>
      </c>
      <c r="B128">
        <f>1024*4</f>
        <v>4096</v>
      </c>
      <c r="E128">
        <f t="shared" si="8"/>
        <v>24576</v>
      </c>
      <c r="F128">
        <f t="shared" si="12"/>
        <v>233472</v>
      </c>
      <c r="G128">
        <f t="shared" si="9"/>
        <v>4194304</v>
      </c>
      <c r="I128" t="str">
        <f t="shared" si="7"/>
        <v>{24576,233472,4194304,122},</v>
      </c>
    </row>
    <row r="129" spans="1:14">
      <c r="A129">
        <v>123</v>
      </c>
      <c r="B129">
        <f>1024*8</f>
        <v>8192</v>
      </c>
      <c r="E129">
        <f t="shared" si="8"/>
        <v>32768</v>
      </c>
      <c r="F129">
        <f t="shared" si="12"/>
        <v>266240</v>
      </c>
      <c r="G129">
        <f t="shared" si="9"/>
        <v>4194304</v>
      </c>
      <c r="I129" t="str">
        <f t="shared" si="7"/>
        <v>{32768,266240,4194304,123},</v>
      </c>
    </row>
    <row r="130" spans="1:14">
      <c r="A130">
        <v>124</v>
      </c>
      <c r="B130">
        <f>1024*16</f>
        <v>16384</v>
      </c>
      <c r="E130">
        <f t="shared" si="8"/>
        <v>49152</v>
      </c>
      <c r="F130">
        <f t="shared" si="12"/>
        <v>397312</v>
      </c>
      <c r="G130">
        <f t="shared" si="9"/>
        <v>4194304</v>
      </c>
      <c r="I130" t="str">
        <f t="shared" si="7"/>
        <v>{49152,397312,4194304,124},</v>
      </c>
    </row>
    <row r="131" spans="1:14">
      <c r="A131">
        <v>125</v>
      </c>
      <c r="B131">
        <f>1024*16</f>
        <v>16384</v>
      </c>
      <c r="E131">
        <f t="shared" si="8"/>
        <v>65536</v>
      </c>
      <c r="F131">
        <f t="shared" si="12"/>
        <v>528384</v>
      </c>
      <c r="G131">
        <f t="shared" si="9"/>
        <v>4194304</v>
      </c>
      <c r="I131" t="str">
        <f t="shared" si="7"/>
        <v>{65536,528384,4194304,125},</v>
      </c>
    </row>
    <row r="132" spans="1:14">
      <c r="A132">
        <v>126</v>
      </c>
      <c r="B132">
        <f>1024*32</f>
        <v>32768</v>
      </c>
      <c r="E132">
        <f t="shared" si="8"/>
        <v>98304</v>
      </c>
      <c r="F132">
        <f t="shared" si="12"/>
        <v>790528</v>
      </c>
      <c r="G132">
        <f t="shared" si="9"/>
        <v>4194304</v>
      </c>
      <c r="I132" t="str">
        <f t="shared" si="7"/>
        <v>{98304,790528,4194304,126},</v>
      </c>
    </row>
    <row r="133" spans="1:14">
      <c r="A133">
        <v>127</v>
      </c>
      <c r="B133">
        <f>1024*32</f>
        <v>32768</v>
      </c>
      <c r="E133">
        <f t="shared" si="8"/>
        <v>131072</v>
      </c>
      <c r="F133">
        <f>IF(E133*4 &gt;F$125, INT((E133*4+4096)/4096)*4096,F$125)</f>
        <v>528384</v>
      </c>
      <c r="G133">
        <f t="shared" si="9"/>
        <v>4194304</v>
      </c>
      <c r="I133" t="str">
        <f t="shared" si="7"/>
        <v>{131072,528384,4194304,127},</v>
      </c>
      <c r="N133">
        <f>E133/1024</f>
        <v>128</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design overview</vt:lpstr>
      <vt:lpstr>global slot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alpha</dc:creator>
  <cp:lastModifiedBy>T A</cp:lastModifiedBy>
  <dcterms:created xsi:type="dcterms:W3CDTF">2015-06-05T18:19:34Z</dcterms:created>
  <dcterms:modified xsi:type="dcterms:W3CDTF">2025-01-12T13:51:48Z</dcterms:modified>
</cp:coreProperties>
</file>